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5310" yWindow="600" windowWidth="19440" windowHeight="1176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8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3">'3. Учебный план'!$A$1:$AY$102</definedName>
    <definedName name="_xlnm.Print_Area" localSheetId="0">'Титульный лист'!$A$1:$BA$31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82" i="18" l="1"/>
  <c r="AH57" i="18" l="1"/>
  <c r="AX93" i="18" l="1"/>
  <c r="AW93" i="18"/>
  <c r="AV93" i="18"/>
  <c r="AU93" i="18"/>
  <c r="AT93" i="18"/>
  <c r="AS93" i="18"/>
  <c r="AR93" i="18"/>
  <c r="AQ93" i="18"/>
  <c r="AX91" i="18"/>
  <c r="AW91" i="18"/>
  <c r="AV91" i="18"/>
  <c r="AU91" i="18"/>
  <c r="AT91" i="18"/>
  <c r="AS91" i="18"/>
  <c r="AR91" i="18"/>
  <c r="AQ91" i="18"/>
  <c r="AY84" i="18"/>
  <c r="AY80" i="18"/>
  <c r="AH80" i="18"/>
  <c r="AG80" i="18"/>
  <c r="AY79" i="18"/>
  <c r="AH79" i="18"/>
  <c r="AG79" i="18" s="1"/>
  <c r="AY78" i="18"/>
  <c r="AY77" i="18" s="1"/>
  <c r="AH78" i="18"/>
  <c r="AG78" i="18" s="1"/>
  <c r="AG77" i="18" s="1"/>
  <c r="AX77" i="18"/>
  <c r="AW77" i="18"/>
  <c r="AV77" i="18"/>
  <c r="AU77" i="18"/>
  <c r="AT77" i="18"/>
  <c r="AS77" i="18"/>
  <c r="AR77" i="18"/>
  <c r="AQ77" i="18"/>
  <c r="AP77" i="18"/>
  <c r="AO77" i="18"/>
  <c r="AN77" i="18"/>
  <c r="AM77" i="18"/>
  <c r="AL77" i="18"/>
  <c r="AK77" i="18"/>
  <c r="AJ77" i="18"/>
  <c r="AI77" i="18"/>
  <c r="AY76" i="18"/>
  <c r="AY75" i="18"/>
  <c r="AH75" i="18"/>
  <c r="AG75" i="18"/>
  <c r="AY74" i="18"/>
  <c r="AH74" i="18"/>
  <c r="AY73" i="18"/>
  <c r="AH73" i="18"/>
  <c r="AG72" i="18" s="1"/>
  <c r="AY72" i="18"/>
  <c r="AH72" i="18"/>
  <c r="AY71" i="18"/>
  <c r="AY70" i="18" s="1"/>
  <c r="AH71" i="18"/>
  <c r="AG71" i="18"/>
  <c r="AX70" i="18"/>
  <c r="AW70" i="18"/>
  <c r="AV70" i="18"/>
  <c r="AU70" i="18"/>
  <c r="AT70" i="18"/>
  <c r="AS70" i="18"/>
  <c r="AR70" i="18"/>
  <c r="AQ70" i="18"/>
  <c r="AP70" i="18"/>
  <c r="AO70" i="18"/>
  <c r="AN70" i="18"/>
  <c r="AM70" i="18"/>
  <c r="AL70" i="18"/>
  <c r="AK70" i="18"/>
  <c r="AJ70" i="18"/>
  <c r="AI70" i="18"/>
  <c r="AH70" i="18"/>
  <c r="AY68" i="18"/>
  <c r="AH68" i="18"/>
  <c r="AG68" i="18"/>
  <c r="AY67" i="18"/>
  <c r="AH67" i="18"/>
  <c r="AY66" i="18"/>
  <c r="AH66" i="18"/>
  <c r="AG65" i="18" s="1"/>
  <c r="AG64" i="18" s="1"/>
  <c r="AY65" i="18"/>
  <c r="AH65" i="18"/>
  <c r="AH64" i="18" s="1"/>
  <c r="AY64" i="18"/>
  <c r="AX64" i="18"/>
  <c r="AW64" i="18"/>
  <c r="AV64" i="18"/>
  <c r="AU64" i="18"/>
  <c r="AT64" i="18"/>
  <c r="AS64" i="18"/>
  <c r="AR64" i="18"/>
  <c r="AQ64" i="18"/>
  <c r="AP64" i="18"/>
  <c r="AO64" i="18"/>
  <c r="AN64" i="18"/>
  <c r="AM64" i="18"/>
  <c r="AL64" i="18"/>
  <c r="AK64" i="18"/>
  <c r="AJ64" i="18"/>
  <c r="AI64" i="18"/>
  <c r="AY62" i="18"/>
  <c r="AH62" i="18"/>
  <c r="AG62" i="18" s="1"/>
  <c r="AY61" i="18"/>
  <c r="AH61" i="18"/>
  <c r="AY60" i="18"/>
  <c r="AH60" i="18"/>
  <c r="AY59" i="18"/>
  <c r="AH59" i="18"/>
  <c r="AG58" i="18" s="1"/>
  <c r="AY58" i="18"/>
  <c r="AH58" i="18"/>
  <c r="AY57" i="18"/>
  <c r="AG57" i="18"/>
  <c r="AY56" i="18"/>
  <c r="AH56" i="18"/>
  <c r="AG55" i="18" s="1"/>
  <c r="AY55" i="18"/>
  <c r="AY54" i="18" s="1"/>
  <c r="AY53" i="18" s="1"/>
  <c r="AH55" i="18"/>
  <c r="AX54" i="18"/>
  <c r="AX53" i="18" s="1"/>
  <c r="AW54" i="18"/>
  <c r="AV54" i="18"/>
  <c r="AV53" i="18" s="1"/>
  <c r="AU54" i="18"/>
  <c r="AU53" i="18" s="1"/>
  <c r="AT54" i="18"/>
  <c r="AT53" i="18" s="1"/>
  <c r="AS54" i="18"/>
  <c r="AR54" i="18"/>
  <c r="AR53" i="18" s="1"/>
  <c r="AQ54" i="18"/>
  <c r="AQ53" i="18" s="1"/>
  <c r="AP54" i="18"/>
  <c r="AP53" i="18" s="1"/>
  <c r="AO54" i="18"/>
  <c r="AN54" i="18"/>
  <c r="AN53" i="18" s="1"/>
  <c r="AM54" i="18"/>
  <c r="AL54" i="18"/>
  <c r="AL53" i="18" s="1"/>
  <c r="AK54" i="18"/>
  <c r="AJ54" i="18"/>
  <c r="AJ53" i="18" s="1"/>
  <c r="AI54" i="18"/>
  <c r="AI53" i="18" s="1"/>
  <c r="AH54" i="18"/>
  <c r="AW53" i="18"/>
  <c r="AS53" i="18"/>
  <c r="AO53" i="18"/>
  <c r="AM53" i="18"/>
  <c r="AM82" i="18" s="1"/>
  <c r="AK53" i="18"/>
  <c r="AY52" i="18"/>
  <c r="AY51" i="18"/>
  <c r="AH51" i="18"/>
  <c r="AG51" i="18"/>
  <c r="AY50" i="18"/>
  <c r="AH50" i="18"/>
  <c r="AG50" i="18" s="1"/>
  <c r="AY49" i="18"/>
  <c r="AH49" i="18"/>
  <c r="AG49" i="18"/>
  <c r="AY48" i="18"/>
  <c r="AH48" i="18"/>
  <c r="AG48" i="18"/>
  <c r="AY47" i="18"/>
  <c r="AH47" i="18"/>
  <c r="AG47" i="18"/>
  <c r="AY46" i="18"/>
  <c r="AH46" i="18"/>
  <c r="AG46" i="18" s="1"/>
  <c r="AY45" i="18"/>
  <c r="AH45" i="18"/>
  <c r="AG45" i="18"/>
  <c r="AY44" i="18"/>
  <c r="AH44" i="18"/>
  <c r="AG44" i="18"/>
  <c r="AY43" i="18"/>
  <c r="AH43" i="18"/>
  <c r="AG43" i="18"/>
  <c r="AY42" i="18"/>
  <c r="AH42" i="18"/>
  <c r="AG42" i="18" s="1"/>
  <c r="AY41" i="18"/>
  <c r="AH41" i="18"/>
  <c r="AG41" i="18"/>
  <c r="AY40" i="18"/>
  <c r="AH40" i="18"/>
  <c r="AG40" i="18"/>
  <c r="AY39" i="18"/>
  <c r="AH39" i="18"/>
  <c r="AG39" i="18"/>
  <c r="AX38" i="18"/>
  <c r="AW38" i="18"/>
  <c r="AV38" i="18"/>
  <c r="AV37" i="18" s="1"/>
  <c r="AU38" i="18"/>
  <c r="AT38" i="18"/>
  <c r="AT89" i="18" s="1"/>
  <c r="AS38" i="18"/>
  <c r="AR38" i="18"/>
  <c r="AR37" i="18" s="1"/>
  <c r="AQ38" i="18"/>
  <c r="AP38" i="18"/>
  <c r="AP37" i="18" s="1"/>
  <c r="AP82" i="18" s="1"/>
  <c r="AO38" i="18"/>
  <c r="AN38" i="18"/>
  <c r="AN37" i="18" s="1"/>
  <c r="AN82" i="18" s="1"/>
  <c r="AM38" i="18"/>
  <c r="AL38" i="18"/>
  <c r="AL37" i="18" s="1"/>
  <c r="AL82" i="18" s="1"/>
  <c r="AK38" i="18"/>
  <c r="AJ38" i="18"/>
  <c r="AJ37" i="18" s="1"/>
  <c r="AI38" i="18"/>
  <c r="AH38" i="18"/>
  <c r="AW37" i="18"/>
  <c r="AS37" i="18"/>
  <c r="AO37" i="18"/>
  <c r="AM37" i="18"/>
  <c r="AK37" i="18"/>
  <c r="AY36" i="18"/>
  <c r="AH36" i="18"/>
  <c r="AG36" i="18"/>
  <c r="AY35" i="18"/>
  <c r="AH35" i="18"/>
  <c r="AG35" i="18"/>
  <c r="AY34" i="18"/>
  <c r="AH34" i="18"/>
  <c r="AG34" i="18" s="1"/>
  <c r="AY33" i="18"/>
  <c r="AY32" i="18" s="1"/>
  <c r="AH33" i="18"/>
  <c r="AH32" i="18" s="1"/>
  <c r="AG33" i="18"/>
  <c r="AG32" i="18" s="1"/>
  <c r="AX32" i="18"/>
  <c r="AW32" i="18"/>
  <c r="AV32" i="18"/>
  <c r="AU32" i="18"/>
  <c r="AT32" i="18"/>
  <c r="AS32" i="18"/>
  <c r="AR32" i="18"/>
  <c r="AQ32" i="18"/>
  <c r="AP32" i="18"/>
  <c r="AO32" i="18"/>
  <c r="AN32" i="18"/>
  <c r="AM32" i="18"/>
  <c r="AL32" i="18"/>
  <c r="AK32" i="18"/>
  <c r="AJ32" i="18"/>
  <c r="AI32" i="18"/>
  <c r="AY31" i="18"/>
  <c r="AJ31" i="18"/>
  <c r="AH31" i="18" s="1"/>
  <c r="AG31" i="18" s="1"/>
  <c r="AY30" i="18"/>
  <c r="AJ30" i="18"/>
  <c r="AH30" i="18" s="1"/>
  <c r="AG30" i="18" s="1"/>
  <c r="AY29" i="18"/>
  <c r="AJ29" i="18"/>
  <c r="AH29" i="18"/>
  <c r="AG29" i="18"/>
  <c r="AY28" i="18"/>
  <c r="AJ28" i="18"/>
  <c r="AH28" i="18"/>
  <c r="AG28" i="18"/>
  <c r="AY27" i="18"/>
  <c r="AJ27" i="18"/>
  <c r="AH27" i="18" s="1"/>
  <c r="AY26" i="18"/>
  <c r="AX26" i="18"/>
  <c r="AW26" i="18"/>
  <c r="AV26" i="18"/>
  <c r="AU26" i="18"/>
  <c r="AT26" i="18"/>
  <c r="AS26" i="18"/>
  <c r="AR26" i="18"/>
  <c r="AQ26" i="18"/>
  <c r="AP26" i="18"/>
  <c r="AO26" i="18"/>
  <c r="AN26" i="18"/>
  <c r="AM26" i="18"/>
  <c r="AL26" i="18"/>
  <c r="AK26" i="18"/>
  <c r="AI26" i="18"/>
  <c r="AY25" i="18"/>
  <c r="AY24" i="18" s="1"/>
  <c r="AH25" i="18"/>
  <c r="AG25" i="18" s="1"/>
  <c r="AG24" i="18" s="1"/>
  <c r="AX24" i="18"/>
  <c r="AW24" i="18"/>
  <c r="AW8" i="18" s="1"/>
  <c r="AV24" i="18"/>
  <c r="AU24" i="18"/>
  <c r="AT24" i="18"/>
  <c r="AS24" i="18"/>
  <c r="AR24" i="18"/>
  <c r="AQ24" i="18"/>
  <c r="AP24" i="18"/>
  <c r="AO24" i="18"/>
  <c r="AO8" i="18" s="1"/>
  <c r="AN24" i="18"/>
  <c r="AM24" i="18"/>
  <c r="AL24" i="18"/>
  <c r="AK24" i="18"/>
  <c r="AK8" i="18" s="1"/>
  <c r="AJ24" i="18"/>
  <c r="AI24" i="18"/>
  <c r="AY23" i="18"/>
  <c r="AJ23" i="18"/>
  <c r="AH23" i="18"/>
  <c r="AG23" i="18"/>
  <c r="AY22" i="18"/>
  <c r="AH22" i="18"/>
  <c r="AG22" i="18"/>
  <c r="AY21" i="18"/>
  <c r="AH21" i="18"/>
  <c r="AG21" i="18"/>
  <c r="AY20" i="18"/>
  <c r="AY9" i="18" s="1"/>
  <c r="AY8" i="18" s="1"/>
  <c r="AH20" i="18"/>
  <c r="AG20" i="18" s="1"/>
  <c r="AY19" i="18"/>
  <c r="AH19" i="18"/>
  <c r="AG19" i="18"/>
  <c r="AY18" i="18"/>
  <c r="AH18" i="18"/>
  <c r="AG18" i="18"/>
  <c r="AY17" i="18"/>
  <c r="AH17" i="18"/>
  <c r="AG17" i="18"/>
  <c r="AY16" i="18"/>
  <c r="AH16" i="18"/>
  <c r="AG16" i="18" s="1"/>
  <c r="AY15" i="18"/>
  <c r="AH15" i="18"/>
  <c r="AG15" i="18"/>
  <c r="AY14" i="18"/>
  <c r="AH14" i="18"/>
  <c r="AG14" i="18"/>
  <c r="AY13" i="18"/>
  <c r="AH13" i="18"/>
  <c r="AG13" i="18"/>
  <c r="AY12" i="18"/>
  <c r="AH12" i="18"/>
  <c r="AG12" i="18" s="1"/>
  <c r="AY11" i="18"/>
  <c r="AH11" i="18"/>
  <c r="AH9" i="18" s="1"/>
  <c r="AG11" i="18"/>
  <c r="AY10" i="18"/>
  <c r="AH10" i="18"/>
  <c r="AG10" i="18"/>
  <c r="AX9" i="18"/>
  <c r="AW9" i="18"/>
  <c r="AV9" i="18"/>
  <c r="AV8" i="18" s="1"/>
  <c r="AU9" i="18"/>
  <c r="AU8" i="18" s="1"/>
  <c r="AT9" i="18"/>
  <c r="AS9" i="18"/>
  <c r="AR9" i="18"/>
  <c r="AR8" i="18" s="1"/>
  <c r="AQ9" i="18"/>
  <c r="AQ8" i="18" s="1"/>
  <c r="AP9" i="18"/>
  <c r="AO9" i="18"/>
  <c r="AN9" i="18"/>
  <c r="AN8" i="18" s="1"/>
  <c r="AM9" i="18"/>
  <c r="AM8" i="18" s="1"/>
  <c r="AL9" i="18"/>
  <c r="AK9" i="18"/>
  <c r="AJ9" i="18"/>
  <c r="AJ8" i="18" s="1"/>
  <c r="AI9" i="18"/>
  <c r="AI8" i="18" s="1"/>
  <c r="AX8" i="18"/>
  <c r="AT8" i="18"/>
  <c r="AP8" i="18"/>
  <c r="AL8" i="18"/>
  <c r="AR89" i="18" l="1"/>
  <c r="AW82" i="18"/>
  <c r="AV89" i="18"/>
  <c r="AO82" i="18"/>
  <c r="AJ26" i="18"/>
  <c r="AX89" i="18"/>
  <c r="AS8" i="18"/>
  <c r="AS82" i="18" s="1"/>
  <c r="AY38" i="18"/>
  <c r="AY37" i="18" s="1"/>
  <c r="AJ82" i="18"/>
  <c r="AR82" i="18"/>
  <c r="AG9" i="18"/>
  <c r="AG8" i="18" s="1"/>
  <c r="AK82" i="18"/>
  <c r="AS89" i="18"/>
  <c r="AW89" i="18"/>
  <c r="AH26" i="18"/>
  <c r="AG27" i="18"/>
  <c r="AG26" i="18" s="1"/>
  <c r="AV82" i="18"/>
  <c r="AG54" i="18"/>
  <c r="AQ89" i="18"/>
  <c r="AU89" i="18"/>
  <c r="AI37" i="18"/>
  <c r="AI82" i="18" s="1"/>
  <c r="AQ37" i="18"/>
  <c r="AQ82" i="18" s="1"/>
  <c r="AU37" i="18"/>
  <c r="AG38" i="18"/>
  <c r="AG70" i="18"/>
  <c r="AT37" i="18"/>
  <c r="AT82" i="18" s="1"/>
  <c r="AH24" i="18"/>
  <c r="AH8" i="18" s="1"/>
  <c r="AX37" i="18"/>
  <c r="AX82" i="18" s="1"/>
  <c r="AH77" i="18"/>
  <c r="AH53" i="18" s="1"/>
  <c r="AH37" i="18" s="1"/>
  <c r="AH82" i="18" l="1"/>
  <c r="AY82" i="18"/>
  <c r="AG53" i="18"/>
  <c r="AG37" i="18" s="1"/>
  <c r="AG82" i="18" s="1"/>
  <c r="E5" i="16" l="1"/>
  <c r="I3" i="15"/>
  <c r="I4" i="15"/>
  <c r="I5" i="15"/>
  <c r="I6" i="15"/>
  <c r="B7" i="15"/>
  <c r="C7" i="15"/>
  <c r="D7" i="15"/>
  <c r="E7" i="15"/>
  <c r="F7" i="15"/>
  <c r="G7" i="15"/>
  <c r="H7" i="15"/>
  <c r="I7" i="15" l="1"/>
</calcChain>
</file>

<file path=xl/sharedStrings.xml><?xml version="1.0" encoding="utf-8"?>
<sst xmlns="http://schemas.openxmlformats.org/spreadsheetml/2006/main" count="595" uniqueCount="329">
  <si>
    <t>I курс</t>
  </si>
  <si>
    <t>II курс</t>
  </si>
  <si>
    <t>III курс</t>
  </si>
  <si>
    <t>Основы философии</t>
  </si>
  <si>
    <t>Иностранный язык</t>
  </si>
  <si>
    <t>Физическая культура</t>
  </si>
  <si>
    <t>ОГСЭ.00</t>
  </si>
  <si>
    <t>ОГСЭ.01</t>
  </si>
  <si>
    <t>ОГСЭ.02</t>
  </si>
  <si>
    <t>ОГСЭ.03</t>
  </si>
  <si>
    <t>ОГСЭ.04</t>
  </si>
  <si>
    <t>ЕН.00</t>
  </si>
  <si>
    <t>ЕН.01</t>
  </si>
  <si>
    <t>ЕН.02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</si>
  <si>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</si>
  <si>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</si>
  <si>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</si>
  <si>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</si>
  <si>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</si>
  <si>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</si>
  <si>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Общий гуманитарный и социально-экономический цикл</t>
  </si>
  <si>
    <t>История</t>
  </si>
  <si>
    <t>Математический и общий естественнонаучный цикл</t>
  </si>
  <si>
    <t>П.00</t>
  </si>
  <si>
    <t>ОП.00</t>
  </si>
  <si>
    <t>ОП.01</t>
  </si>
  <si>
    <t>ОП.02</t>
  </si>
  <si>
    <t>ОП.03</t>
  </si>
  <si>
    <t>ОП.04</t>
  </si>
  <si>
    <t>ОП.05</t>
  </si>
  <si>
    <t>Материаловедение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</si>
  <si>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</si>
  <si>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</si>
  <si>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</si>
  <si>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</si>
  <si>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</si>
  <si>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</si>
  <si>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</si>
  <si>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</si>
  <si>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</si>
  <si>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</si>
  <si>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</si>
  <si>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</si>
  <si>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</si>
  <si>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</si>
  <si>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</si>
  <si>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</si>
  <si>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</si>
  <si>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</si>
  <si>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</si>
  <si>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</si>
  <si>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</si>
  <si>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</si>
  <si>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</si>
  <si>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</si>
  <si>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</si>
  <si>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</si>
  <si>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5</t>
  </si>
  <si>
    <t>6</t>
  </si>
  <si>
    <t>8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</si>
  <si>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</si>
  <si>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</si>
  <si>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</si>
  <si>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</si>
  <si>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</si>
  <si>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</si>
  <si>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</si>
  <si>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</si>
  <si>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</si>
  <si>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МДК.01.02</t>
  </si>
  <si>
    <t>Электротехника и электроника</t>
  </si>
  <si>
    <t>Охрана труда</t>
  </si>
  <si>
    <t>ЕН.03</t>
  </si>
  <si>
    <t>Правовое обеспечение профессиональной деятельности</t>
  </si>
  <si>
    <t>Основы экономики организации</t>
  </si>
  <si>
    <t>Менеджмент</t>
  </si>
  <si>
    <t>МДК.02.02</t>
  </si>
  <si>
    <t>ОГСЭ.05</t>
  </si>
  <si>
    <t>Промежуточная аттестация</t>
  </si>
  <si>
    <t>ГИА.00</t>
  </si>
  <si>
    <t>Учебная практика</t>
  </si>
  <si>
    <t>ПП.04</t>
  </si>
  <si>
    <t>УП.04</t>
  </si>
  <si>
    <t>Общепрофессиональные дисциплины</t>
  </si>
  <si>
    <t>формы промежуточной аттестации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</si>
  <si>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</si>
  <si>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</si>
  <si>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</si>
  <si>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</si>
  <si>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</si>
  <si>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</si>
  <si>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</si>
  <si>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</si>
  <si>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</si>
  <si>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</si>
  <si>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</si>
  <si>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География</t>
  </si>
  <si>
    <t>Экология</t>
  </si>
  <si>
    <t>ОУД.08</t>
  </si>
  <si>
    <t>ОУД.09</t>
  </si>
  <si>
    <t>Информционные технологии в профессиональной деятельности</t>
  </si>
  <si>
    <t>ОП.12</t>
  </si>
  <si>
    <t>Устройство автомобилей</t>
  </si>
  <si>
    <t>МДК.01.03</t>
  </si>
  <si>
    <t>МДК.01.04</t>
  </si>
  <si>
    <t>МДК.01.05</t>
  </si>
  <si>
    <t>МДК.01.06</t>
  </si>
  <si>
    <t>МДК.01.07</t>
  </si>
  <si>
    <t>Автомобильные эксплуатационные материалы</t>
  </si>
  <si>
    <t>Технологические процессы ТО и ремонта автомобилей</t>
  </si>
  <si>
    <t>ТО и ремонт автомобильных двигателей</t>
  </si>
  <si>
    <t>ТО и ремонт электрооборудования и электронных систем автомобиля</t>
  </si>
  <si>
    <t>ТО и ремонт шасси автомобилей</t>
  </si>
  <si>
    <t>Ремонт кузовов автомобилей</t>
  </si>
  <si>
    <t xml:space="preserve">Организация процессов по техническому обслуживанию и ремонту автотранспортных средств </t>
  </si>
  <si>
    <t xml:space="preserve">Техническая документация </t>
  </si>
  <si>
    <t xml:space="preserve">Управление процессом технического обслуживания и ремонта автомобилей </t>
  </si>
  <si>
    <t xml:space="preserve">Управление коллективом исполнителей </t>
  </si>
  <si>
    <t xml:space="preserve">Организация процессов модернизации и модификации автотранспортных средств </t>
  </si>
  <si>
    <t>Техническое обслуживание и ремонт автотранспортных средств</t>
  </si>
  <si>
    <t xml:space="preserve">Организация работ по модернизации авто-транспортных средств </t>
  </si>
  <si>
    <t xml:space="preserve">Тюнинг автомобилей </t>
  </si>
  <si>
    <t>МДК.03.02</t>
  </si>
  <si>
    <t>МДК.03.03</t>
  </si>
  <si>
    <t>МДК.03.04</t>
  </si>
  <si>
    <t xml:space="preserve">Производственное оборудование </t>
  </si>
  <si>
    <t xml:space="preserve">Особенности конструкций автотранспортных средств </t>
  </si>
  <si>
    <t>Выполнение работ по рабочей профессии 18511 Слесарь по ремонту автомобилей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</si>
  <si>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</si>
  <si>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</si>
  <si>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</si>
  <si>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</si>
  <si>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</si>
  <si>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дисциплин и МДК</t>
  </si>
  <si>
    <t>уебной практики</t>
  </si>
  <si>
    <t>производственной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</si>
  <si>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</si>
  <si>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</si>
  <si>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</si>
  <si>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</si>
  <si>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</si>
  <si>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Психология общения</t>
  </si>
  <si>
    <t>ЕН.04</t>
  </si>
  <si>
    <t>Консультации на учебную группу по 4 часа на одного обучающегося на каждый учебный год</t>
  </si>
  <si>
    <t>17</t>
  </si>
  <si>
    <t>18</t>
  </si>
  <si>
    <t>квалификационных экзаменов</t>
  </si>
  <si>
    <t>МДК.04.01</t>
  </si>
  <si>
    <t>Слесарное дело и технические измерения</t>
  </si>
  <si>
    <t>МДК.02.03</t>
  </si>
  <si>
    <t>ОП.13</t>
  </si>
  <si>
    <t>Иностранный язык в профессиональной деятельности</t>
  </si>
  <si>
    <t xml:space="preserve">Русский язык   </t>
  </si>
  <si>
    <t>ОУД.02</t>
  </si>
  <si>
    <t xml:space="preserve">Литература </t>
  </si>
  <si>
    <t xml:space="preserve">Химия </t>
  </si>
  <si>
    <t>ОУД.12</t>
  </si>
  <si>
    <t>максимальная учебная нагрузка</t>
  </si>
  <si>
    <t>самостоятельная учебная работа</t>
  </si>
  <si>
    <t xml:space="preserve">теоретического обучения </t>
  </si>
  <si>
    <t xml:space="preserve">по практикам производственной и учебной </t>
  </si>
  <si>
    <t>консультации</t>
  </si>
  <si>
    <t xml:space="preserve">промежуточная аттестация </t>
  </si>
  <si>
    <t>9</t>
  </si>
  <si>
    <t>10</t>
  </si>
  <si>
    <t>19</t>
  </si>
  <si>
    <t>20</t>
  </si>
  <si>
    <t>21</t>
  </si>
  <si>
    <t>Нагрузка во взаимодействии с преподавателем</t>
  </si>
  <si>
    <t>по учебным дисциплинам и МДК</t>
  </si>
  <si>
    <t>Объем образовательной нагрузки</t>
  </si>
  <si>
    <t>3. План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</si>
  <si>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</si>
  <si>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</si>
  <si>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</si>
  <si>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</si>
  <si>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</si>
  <si>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</si>
  <si>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</si>
  <si>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</si>
  <si>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</si>
  <si>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</si>
  <si>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</si>
  <si>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</si>
  <si>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</si>
  <si>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</si>
  <si>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</si>
  <si>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</si>
  <si>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</si>
  <si>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</si>
  <si>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</si>
  <si>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</si>
  <si>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</si>
  <si>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</si>
  <si>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</si>
  <si>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</si>
  <si>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</si>
  <si>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</si>
  <si>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у</t>
  </si>
  <si>
    <t>к</t>
  </si>
  <si>
    <t>т</t>
  </si>
  <si>
    <t>IV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</si>
  <si>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</si>
  <si>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</si>
  <si>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</si>
  <si>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</si>
  <si>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</si>
  <si>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</si>
  <si>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</si>
  <si>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</si>
  <si>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</si>
  <si>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</si>
  <si>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</si>
  <si>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</si>
  <si>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</si>
  <si>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</si>
  <si>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</si>
  <si>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</si>
  <si>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</si>
  <si>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</si>
  <si>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</si>
  <si>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</si>
  <si>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</si>
  <si>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</si>
  <si>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</si>
  <si>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</si>
  <si>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</si>
  <si>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</si>
  <si>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</si>
  <si>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</si>
  <si>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</si>
  <si>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</si>
  <si>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</si>
  <si>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</si>
  <si>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</si>
  <si>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</si>
  <si>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</si>
  <si>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</si>
  <si>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</si>
  <si>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</si>
  <si>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</si>
  <si>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</si>
  <si>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</si>
  <si>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</si>
  <si>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Мастерские:</t>
  </si>
  <si>
    <t>Материаловедения</t>
  </si>
  <si>
    <t>Электротехники и электроники</t>
  </si>
  <si>
    <t>Лаборатории:</t>
  </si>
  <si>
    <t>Охраны труда</t>
  </si>
  <si>
    <t>Безопасности жизнедеятельности</t>
  </si>
  <si>
    <t>Метрологии, стандартизации и сертификации</t>
  </si>
  <si>
    <t>Технической механики</t>
  </si>
  <si>
    <t>Инженерной графики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</si>
  <si>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</si>
  <si>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</si>
  <si>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</si>
  <si>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</si>
  <si>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</si>
  <si>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</si>
  <si>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23.02.07 Техническое обслуживание и ремонт двигателей, систем и агрегатов автомобилей</t>
  </si>
  <si>
    <t>квалификация: специалист</t>
  </si>
  <si>
    <t>5,7,8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</si>
  <si>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</si>
  <si>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</si>
  <si>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</si>
  <si>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</si>
  <si>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</si>
  <si>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</si>
  <si>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</si>
  <si>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</si>
  <si>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</si>
  <si>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>Автомобильных двигателей</t>
  </si>
  <si>
    <t>Электрооборудования автомобилей</t>
  </si>
  <si>
    <t>Слесарно-станочная</t>
  </si>
  <si>
    <t>Сварочная</t>
  </si>
  <si>
    <t>Разборочно-сборочная</t>
  </si>
  <si>
    <t xml:space="preserve">Технического обслуживания автомобилей, включающая участки:
- уборочно-моечный
- диагностический
- слесарно-механический
- кузовной
- окрасочный
</t>
  </si>
  <si>
    <t>приказ об утверждении ФГОС СПО 23.02.07 Техническое обслуживание и ремонт двигателей, систем и агрегатов автомобилей: № 1568  от 09.12.2016 г.</t>
  </si>
  <si>
    <t>1 сем.          17 нед.</t>
  </si>
  <si>
    <t>22</t>
  </si>
  <si>
    <t>Основы финансовой грамотности</t>
  </si>
  <si>
    <t>Производственная практика (по профилю специальности)</t>
  </si>
  <si>
    <t xml:space="preserve">ОП.14 </t>
  </si>
  <si>
    <t>Бережливое производство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</si>
  <si>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</si>
  <si>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</si>
  <si>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</si>
  <si>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</si>
  <si>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</si>
  <si>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4</t>
  </si>
  <si>
    <t>23</t>
  </si>
  <si>
    <t>24</t>
  </si>
  <si>
    <t>25</t>
  </si>
  <si>
    <t>Биология</t>
  </si>
  <si>
    <t>Обществознание</t>
  </si>
  <si>
    <t xml:space="preserve">Индивидуальный проект    </t>
  </si>
  <si>
    <t>Итого обязательные общеобразовательные дисциплины</t>
  </si>
  <si>
    <t>Итого дополнительные общеобразовательные дисциплины</t>
  </si>
  <si>
    <t>ДОУД.14</t>
  </si>
  <si>
    <t xml:space="preserve">Обязательный профессиональный учебный цикл  </t>
  </si>
  <si>
    <t xml:space="preserve">Профессиональный учебный цикл  ПМ </t>
  </si>
  <si>
    <t>144 ч.</t>
  </si>
  <si>
    <t>80 ч.</t>
  </si>
  <si>
    <t>216 ч.</t>
  </si>
  <si>
    <t>72 ч.</t>
  </si>
  <si>
    <t>Подготовка дипломного проекта (работы)</t>
  </si>
  <si>
    <t>Защита дипломного проекта (работы)</t>
  </si>
  <si>
    <t>ДЭ</t>
  </si>
  <si>
    <t>Демонстрационный экзамен</t>
  </si>
  <si>
    <t>2 сем.         24 нед.</t>
  </si>
  <si>
    <t xml:space="preserve">3 сем.        17 нед.
</t>
  </si>
  <si>
    <t xml:space="preserve">4 сем.           24 нед.
</t>
  </si>
  <si>
    <t xml:space="preserve">5 сем.         17 нед.
</t>
  </si>
  <si>
    <t>6 сем.              24 нед</t>
  </si>
  <si>
    <t xml:space="preserve">7 сем.               17 нед.
</t>
  </si>
  <si>
    <t>8 сем.        15 нед.</t>
  </si>
  <si>
    <t>Экзамен квалификационный ПМ.01</t>
  </si>
  <si>
    <t>Экзамен квалификационный ПМ.02</t>
  </si>
  <si>
    <t>Экзамен квалификационный ПМ.03</t>
  </si>
  <si>
    <t>Экзамен квалификационный ПМ.04</t>
  </si>
  <si>
    <t>3,4,5,6</t>
  </si>
  <si>
    <t>12/144 ч.</t>
  </si>
  <si>
    <t>7</t>
  </si>
  <si>
    <t>Основы безопасности и защиты Родины</t>
  </si>
  <si>
    <t>Карьерное моделирование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</si>
  <si>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2024 год</t>
    </r>
  </si>
  <si>
    <t>(протокол №6 от «15» мая 2024 г.)</t>
  </si>
  <si>
    <t>36</t>
  </si>
  <si>
    <t>(приказ № 245 от «14» июня 2024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</si>
</sst>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24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397">
    <xf numFmtId="0" fontId="0" fillId="0" borderId="0" xfId="0"/>
    <xf numFmtId="0" fontId="1" fillId="0" borderId="0" xfId="0" applyFont="1"/>
    <xf numFmtId="0" fontId="9" fillId="0" borderId="0" xfId="0" applyFont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7" fillId="6" borderId="0" xfId="0" applyFont="1" applyFill="1"/>
    <xf numFmtId="0" fontId="28" fillId="6" borderId="0" xfId="0" applyFont="1" applyFill="1"/>
    <xf numFmtId="0" fontId="28" fillId="6" borderId="0" xfId="0" applyFont="1" applyFill="1" applyAlignment="1">
      <alignment horizontal="center"/>
    </xf>
    <xf numFmtId="0" fontId="28" fillId="6" borderId="0" xfId="0" applyFont="1" applyFill="1" applyAlignment="1">
      <alignment horizontal="center" vertical="center"/>
    </xf>
    <xf numFmtId="0" fontId="29" fillId="6" borderId="0" xfId="0" applyFont="1" applyFill="1" applyAlignment="1">
      <alignment vertical="center" wrapText="1"/>
    </xf>
    <xf numFmtId="0" fontId="30" fillId="6" borderId="0" xfId="0" applyFont="1" applyFill="1" applyAlignment="1">
      <alignment wrapText="1"/>
    </xf>
    <xf numFmtId="0" fontId="30" fillId="6" borderId="0" xfId="0" applyFont="1" applyFill="1" applyAlignment="1">
      <alignment horizontal="center" wrapText="1"/>
    </xf>
    <xf numFmtId="0" fontId="30" fillId="6" borderId="0" xfId="0" applyFont="1" applyFill="1" applyAlignment="1">
      <alignment horizontal="center" vertical="center" wrapText="1"/>
    </xf>
    <xf numFmtId="0" fontId="31" fillId="6" borderId="0" xfId="0" applyFont="1" applyFill="1" applyAlignment="1">
      <alignment horizontal="center"/>
    </xf>
    <xf numFmtId="0" fontId="18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0" fillId="6" borderId="10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vertical="center"/>
    </xf>
    <xf numFmtId="0" fontId="30" fillId="6" borderId="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30" fillId="6" borderId="21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8" fillId="6" borderId="0" xfId="0" applyFont="1" applyFill="1" applyAlignment="1">
      <alignment vertical="center"/>
    </xf>
    <xf numFmtId="0" fontId="35" fillId="6" borderId="0" xfId="0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1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/>
    <xf numFmtId="0" fontId="10" fillId="0" borderId="2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/>
    <xf numFmtId="0" fontId="4" fillId="6" borderId="7" xfId="0" applyFont="1" applyFill="1" applyBorder="1" applyAlignment="1">
      <alignment horizontal="center" vertical="center"/>
    </xf>
    <xf numFmtId="1" fontId="0" fillId="0" borderId="0" xfId="0" applyNumberFormat="1"/>
    <xf numFmtId="0" fontId="34" fillId="0" borderId="10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1" fontId="6" fillId="8" borderId="10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28" fillId="6" borderId="10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1" xfId="0" quotePrefix="1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30" fillId="6" borderId="11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0" fillId="6" borderId="14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30" fillId="6" borderId="4" xfId="0" applyFont="1" applyFill="1" applyBorder="1" applyAlignment="1">
      <alignment horizontal="center" vertical="center"/>
    </xf>
    <xf numFmtId="0" fontId="30" fillId="6" borderId="21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30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29" fillId="6" borderId="23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27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3" fillId="0" borderId="3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4" xfId="0" applyFont="1" applyBorder="1" applyAlignment="1">
      <alignment horizontal="left" vertical="center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3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/>
    </xf>
    <xf numFmtId="0" fontId="1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16" fillId="3" borderId="30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0" fillId="0" borderId="14" xfId="0" applyFont="1" applyBorder="1"/>
    <xf numFmtId="0" fontId="10" fillId="0" borderId="12" xfId="0" applyFont="1" applyBorder="1"/>
    <xf numFmtId="0" fontId="5" fillId="0" borderId="1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justify" wrapText="1"/>
    </xf>
    <xf numFmtId="0" fontId="10" fillId="0" borderId="14" xfId="0" applyFont="1" applyBorder="1" applyAlignment="1">
      <alignment horizontal="justify" wrapText="1"/>
    </xf>
    <xf numFmtId="0" fontId="10" fillId="0" borderId="12" xfId="0" applyFont="1" applyBorder="1" applyAlignment="1">
      <alignment horizontal="justify" wrapText="1"/>
    </xf>
    <xf numFmtId="0" fontId="6" fillId="4" borderId="13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3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AM9" sqref="AM9:BA9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49" customWidth="1"/>
    <col min="19" max="22" width="3.7109375" customWidth="1"/>
    <col min="23" max="23" width="3.7109375" style="48" customWidth="1"/>
    <col min="24" max="24" width="3.5703125" customWidth="1"/>
    <col min="25" max="53" width="3.7109375" customWidth="1"/>
  </cols>
  <sheetData>
    <row r="1" spans="1:53" s="55" customFormat="1" ht="18.75" customHeight="1" x14ac:dyDescent="0.2">
      <c r="A1" s="162" t="s">
        <v>187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</row>
    <row r="2" spans="1:53" s="55" customFormat="1" ht="15" customHeight="1" x14ac:dyDescent="0.2">
      <c r="A2" s="162" t="s">
        <v>186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</row>
    <row r="3" spans="1:53" s="55" customFormat="1" ht="23.25" customHeight="1" x14ac:dyDescent="0.2">
      <c r="A3" s="162" t="s">
        <v>185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</row>
    <row r="4" spans="1:53" s="55" customFormat="1" ht="17.25" customHeigh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</row>
    <row r="5" spans="1:53" s="55" customFormat="1" ht="21.95" customHeight="1" x14ac:dyDescent="0.2">
      <c r="A5" s="61"/>
      <c r="O5" s="56"/>
      <c r="P5" s="56"/>
      <c r="Q5" s="56"/>
      <c r="R5" s="56"/>
      <c r="W5" s="56"/>
    </row>
    <row r="6" spans="1:53" s="55" customFormat="1" ht="21.95" customHeight="1" x14ac:dyDescent="0.2">
      <c r="A6" s="165" t="s">
        <v>184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O6" s="56"/>
      <c r="P6" s="56"/>
      <c r="Q6" s="56"/>
      <c r="R6" s="56"/>
      <c r="W6" s="56"/>
      <c r="AS6" s="163" t="s">
        <v>183</v>
      </c>
      <c r="AT6" s="163"/>
      <c r="AU6" s="163"/>
      <c r="AV6" s="163"/>
      <c r="AW6" s="163"/>
      <c r="AX6" s="163"/>
      <c r="AY6" s="163"/>
      <c r="AZ6" s="163"/>
      <c r="BA6" s="163"/>
    </row>
    <row r="7" spans="1:53" s="55" customFormat="1" ht="21" customHeight="1" x14ac:dyDescent="0.2">
      <c r="A7" s="166" t="s">
        <v>182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56"/>
      <c r="W7" s="56"/>
      <c r="AP7" s="164" t="s">
        <v>181</v>
      </c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</row>
    <row r="8" spans="1:53" s="55" customFormat="1" ht="21" customHeight="1" x14ac:dyDescent="0.2">
      <c r="A8" s="167" t="s">
        <v>326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O8" s="56"/>
      <c r="P8" s="56"/>
      <c r="Q8" s="56"/>
      <c r="R8" s="56"/>
      <c r="W8" s="56"/>
      <c r="AM8" s="164" t="s">
        <v>180</v>
      </c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</row>
    <row r="9" spans="1:53" s="55" customFormat="1" ht="21.95" customHeight="1" x14ac:dyDescent="0.2">
      <c r="A9" s="60"/>
      <c r="C9" s="59"/>
      <c r="D9" s="59"/>
      <c r="E9" s="59"/>
      <c r="O9" s="56"/>
      <c r="P9" s="56"/>
      <c r="Q9" s="56"/>
      <c r="R9" s="56"/>
      <c r="W9" s="56"/>
      <c r="AM9" s="173" t="s">
        <v>328</v>
      </c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</row>
    <row r="10" spans="1:53" s="55" customFormat="1" ht="21.95" customHeight="1" x14ac:dyDescent="0.2">
      <c r="A10" s="174" t="s">
        <v>179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</row>
    <row r="11" spans="1:53" s="55" customFormat="1" ht="21.95" customHeight="1" x14ac:dyDescent="0.2">
      <c r="A11" s="58" t="s">
        <v>178</v>
      </c>
      <c r="O11" s="56"/>
      <c r="P11" s="56"/>
      <c r="Q11" s="56"/>
      <c r="R11" s="56"/>
      <c r="W11" s="56"/>
    </row>
    <row r="12" spans="1:53" s="55" customFormat="1" ht="21.95" customHeight="1" x14ac:dyDescent="0.2">
      <c r="A12" s="174" t="s">
        <v>177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</row>
    <row r="13" spans="1:53" s="55" customFormat="1" ht="21.95" customHeight="1" x14ac:dyDescent="0.2">
      <c r="A13" s="174" t="s">
        <v>176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</row>
    <row r="14" spans="1:53" s="55" customFormat="1" ht="21.95" customHeight="1" x14ac:dyDescent="0.2">
      <c r="A14" s="168" t="s">
        <v>259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</row>
    <row r="15" spans="1:53" s="55" customFormat="1" ht="21.95" customHeight="1" x14ac:dyDescent="0.2">
      <c r="A15" s="58"/>
      <c r="O15" s="56"/>
      <c r="P15" s="56"/>
      <c r="Q15" s="56"/>
      <c r="R15" s="56"/>
      <c r="W15" s="56"/>
    </row>
    <row r="16" spans="1:53" s="55" customFormat="1" ht="21.95" customHeight="1" x14ac:dyDescent="0.2">
      <c r="O16" s="56"/>
      <c r="P16" s="56"/>
      <c r="Q16" s="56"/>
      <c r="R16" s="56"/>
      <c r="W16" s="56"/>
      <c r="BA16" s="54" t="s">
        <v>260</v>
      </c>
    </row>
    <row r="17" spans="11:53" s="55" customFormat="1" ht="21.95" customHeight="1" x14ac:dyDescent="0.2"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</row>
    <row r="18" spans="11:53" s="55" customFormat="1" ht="21.95" customHeight="1" x14ac:dyDescent="0.2">
      <c r="N18" s="169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</row>
    <row r="19" spans="11:53" s="55" customFormat="1" ht="21.95" customHeight="1" x14ac:dyDescent="0.2">
      <c r="O19" s="56"/>
      <c r="P19" s="56"/>
      <c r="Q19" s="56"/>
      <c r="R19" s="56"/>
      <c r="W19" s="56"/>
      <c r="BA19" s="54" t="s">
        <v>175</v>
      </c>
    </row>
    <row r="20" spans="11:53" s="55" customFormat="1" ht="21.95" customHeight="1" x14ac:dyDescent="0.2">
      <c r="K20" s="171" t="s">
        <v>174</v>
      </c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</row>
    <row r="21" spans="11:53" s="55" customFormat="1" ht="21.95" customHeight="1" x14ac:dyDescent="0.2">
      <c r="O21" s="56"/>
      <c r="P21" s="56"/>
      <c r="Q21" s="56"/>
      <c r="R21" s="56"/>
      <c r="W21" s="56"/>
      <c r="BA21" s="57" t="s">
        <v>173</v>
      </c>
    </row>
    <row r="22" spans="11:53" s="55" customFormat="1" ht="21.95" customHeight="1" x14ac:dyDescent="0.2">
      <c r="O22" s="56"/>
      <c r="P22" s="56"/>
      <c r="Q22" s="56"/>
      <c r="R22" s="56"/>
      <c r="W22" s="56"/>
      <c r="BA22" s="54" t="s">
        <v>172</v>
      </c>
    </row>
    <row r="23" spans="11:53" s="55" customFormat="1" ht="21.95" customHeight="1" x14ac:dyDescent="0.2">
      <c r="O23" s="56"/>
      <c r="P23" s="56"/>
      <c r="Q23" s="56"/>
      <c r="R23" s="56"/>
      <c r="W23" s="56"/>
      <c r="BA23" s="54" t="s">
        <v>277</v>
      </c>
    </row>
    <row r="24" spans="11:53" s="55" customFormat="1" ht="21.95" customHeight="1" x14ac:dyDescent="0.2">
      <c r="O24" s="56"/>
      <c r="P24" s="56"/>
      <c r="Q24" s="56"/>
      <c r="R24" s="56"/>
      <c r="W24" s="56"/>
      <c r="BA24" s="54" t="s">
        <v>325</v>
      </c>
    </row>
    <row r="25" spans="11:53" s="53" customFormat="1" ht="21.95" customHeight="1" x14ac:dyDescent="0.2"/>
    <row r="26" spans="11:53" s="52" customFormat="1" ht="21.95" customHeight="1" x14ac:dyDescent="0.2"/>
    <row r="27" spans="11:53" s="51" customFormat="1" ht="21.95" customHeight="1" x14ac:dyDescent="0.2"/>
    <row r="28" spans="11:53" s="51" customFormat="1" ht="21.95" customHeight="1" x14ac:dyDescent="0.2"/>
    <row r="29" spans="11:53" s="51" customFormat="1" ht="21.95" customHeight="1" x14ac:dyDescent="0.2"/>
    <row r="30" spans="11:53" s="50" customFormat="1" ht="21.95" customHeight="1" x14ac:dyDescent="0.2"/>
    <row r="31" spans="11:53" s="50" customFormat="1" ht="21.95" customHeight="1" x14ac:dyDescent="0.2"/>
    <row r="32" spans="11:53" s="50" customFormat="1" ht="21.95" customHeight="1" x14ac:dyDescent="0.2"/>
    <row r="33" s="50" customFormat="1" ht="21.95" customHeight="1" x14ac:dyDescent="0.2"/>
    <row r="34" s="50" customFormat="1" ht="21.95" customHeight="1" x14ac:dyDescent="0.2"/>
    <row r="35" s="50" customFormat="1" ht="21.95" customHeight="1" x14ac:dyDescent="0.2"/>
    <row r="36" s="50" customFormat="1" ht="21.95" customHeight="1" x14ac:dyDescent="0.2"/>
    <row r="37" s="50" customFormat="1" ht="21.95" customHeight="1" x14ac:dyDescent="0.2"/>
    <row r="38" ht="12.75" customHeight="1" x14ac:dyDescent="0.2"/>
    <row r="39" ht="39.75" customHeight="1" x14ac:dyDescent="0.2"/>
  </sheetData>
  <mergeCells count="17">
    <mergeCell ref="A14:BA14"/>
    <mergeCell ref="N17:BA17"/>
    <mergeCell ref="N18:BA18"/>
    <mergeCell ref="K20:BA20"/>
    <mergeCell ref="AM9:BA9"/>
    <mergeCell ref="A10:BA10"/>
    <mergeCell ref="A12:BA12"/>
    <mergeCell ref="A13:BA13"/>
    <mergeCell ref="A1:BA1"/>
    <mergeCell ref="A2:BA2"/>
    <mergeCell ref="AS6:BA6"/>
    <mergeCell ref="AM8:BA8"/>
    <mergeCell ref="AP7:BA7"/>
    <mergeCell ref="A6:L6"/>
    <mergeCell ref="A7:Q7"/>
    <mergeCell ref="A8:M8"/>
    <mergeCell ref="A3:BA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J1" zoomScale="40" zoomScaleSheetLayoutView="40" workbookViewId="0">
      <selection activeCell="AO15" sqref="AO15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84" t="s">
        <v>227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65"/>
      <c r="P1" s="65"/>
      <c r="Q1" s="65"/>
      <c r="R1" s="65"/>
      <c r="S1" s="83"/>
      <c r="T1" s="83"/>
      <c r="U1" s="83"/>
      <c r="V1" s="83"/>
      <c r="W1" s="65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2"/>
      <c r="BD1" s="82"/>
    </row>
    <row r="2" spans="1:56" ht="35.25" x14ac:dyDescent="0.2">
      <c r="A2" s="180" t="s">
        <v>226</v>
      </c>
      <c r="B2" s="176" t="s">
        <v>225</v>
      </c>
      <c r="C2" s="181"/>
      <c r="D2" s="181"/>
      <c r="E2" s="182"/>
      <c r="F2" s="81">
        <v>28</v>
      </c>
      <c r="G2" s="176" t="s">
        <v>224</v>
      </c>
      <c r="H2" s="181"/>
      <c r="I2" s="182"/>
      <c r="J2" s="81">
        <v>26</v>
      </c>
      <c r="K2" s="176" t="s">
        <v>223</v>
      </c>
      <c r="L2" s="181"/>
      <c r="M2" s="181"/>
      <c r="N2" s="182"/>
      <c r="O2" s="81">
        <v>30</v>
      </c>
      <c r="P2" s="176" t="s">
        <v>222</v>
      </c>
      <c r="Q2" s="181"/>
      <c r="R2" s="182"/>
      <c r="S2" s="81">
        <v>28</v>
      </c>
      <c r="T2" s="176" t="s">
        <v>221</v>
      </c>
      <c r="U2" s="181"/>
      <c r="V2" s="182"/>
      <c r="W2" s="81">
        <v>25</v>
      </c>
      <c r="X2" s="176" t="s">
        <v>220</v>
      </c>
      <c r="Y2" s="181"/>
      <c r="Z2" s="182"/>
      <c r="AA2" s="81">
        <v>22</v>
      </c>
      <c r="AB2" s="176" t="s">
        <v>219</v>
      </c>
      <c r="AC2" s="181"/>
      <c r="AD2" s="181"/>
      <c r="AE2" s="182"/>
      <c r="AF2" s="81">
        <v>29</v>
      </c>
      <c r="AG2" s="176" t="s">
        <v>218</v>
      </c>
      <c r="AH2" s="181"/>
      <c r="AI2" s="182"/>
      <c r="AJ2" s="81">
        <v>26</v>
      </c>
      <c r="AK2" s="176" t="s">
        <v>217</v>
      </c>
      <c r="AL2" s="181"/>
      <c r="AM2" s="181"/>
      <c r="AN2" s="182"/>
      <c r="AO2" s="81">
        <v>31</v>
      </c>
      <c r="AP2" s="176" t="s">
        <v>216</v>
      </c>
      <c r="AQ2" s="181"/>
      <c r="AR2" s="182"/>
      <c r="AS2" s="81">
        <v>28</v>
      </c>
      <c r="AT2" s="176" t="s">
        <v>215</v>
      </c>
      <c r="AU2" s="181"/>
      <c r="AV2" s="182"/>
      <c r="AW2" s="81">
        <v>26</v>
      </c>
      <c r="AX2" s="176" t="s">
        <v>214</v>
      </c>
      <c r="AY2" s="181"/>
      <c r="AZ2" s="181"/>
      <c r="BA2" s="182"/>
      <c r="BB2" s="78"/>
      <c r="BC2" s="77"/>
      <c r="BD2" s="77"/>
    </row>
    <row r="3" spans="1:56" ht="35.25" x14ac:dyDescent="0.2">
      <c r="A3" s="179"/>
      <c r="B3" s="73">
        <v>1</v>
      </c>
      <c r="C3" s="80">
        <v>7</v>
      </c>
      <c r="D3" s="80">
        <v>14</v>
      </c>
      <c r="E3" s="80">
        <v>21</v>
      </c>
      <c r="F3" s="80" t="s">
        <v>213</v>
      </c>
      <c r="G3" s="80">
        <v>5</v>
      </c>
      <c r="H3" s="80">
        <v>12</v>
      </c>
      <c r="I3" s="80">
        <v>19</v>
      </c>
      <c r="J3" s="80" t="s">
        <v>212</v>
      </c>
      <c r="K3" s="80">
        <v>2</v>
      </c>
      <c r="L3" s="80">
        <v>9</v>
      </c>
      <c r="M3" s="80">
        <v>16</v>
      </c>
      <c r="N3" s="80">
        <v>23</v>
      </c>
      <c r="O3" s="80" t="s">
        <v>209</v>
      </c>
      <c r="P3" s="80">
        <v>7</v>
      </c>
      <c r="Q3" s="80">
        <v>14</v>
      </c>
      <c r="R3" s="80">
        <v>21</v>
      </c>
      <c r="S3" s="80" t="s">
        <v>208</v>
      </c>
      <c r="T3" s="80">
        <v>4</v>
      </c>
      <c r="U3" s="80">
        <v>11</v>
      </c>
      <c r="V3" s="80">
        <v>18</v>
      </c>
      <c r="W3" s="80" t="s">
        <v>204</v>
      </c>
      <c r="X3" s="80">
        <v>1</v>
      </c>
      <c r="Y3" s="80">
        <v>8</v>
      </c>
      <c r="Z3" s="80">
        <v>15</v>
      </c>
      <c r="AA3" s="80" t="s">
        <v>203</v>
      </c>
      <c r="AB3" s="80">
        <v>1</v>
      </c>
      <c r="AC3" s="80">
        <v>8</v>
      </c>
      <c r="AD3" s="80">
        <v>15</v>
      </c>
      <c r="AE3" s="80">
        <v>22</v>
      </c>
      <c r="AF3" s="80" t="s">
        <v>202</v>
      </c>
      <c r="AG3" s="80">
        <v>5</v>
      </c>
      <c r="AH3" s="80">
        <v>12</v>
      </c>
      <c r="AI3" s="80">
        <v>19</v>
      </c>
      <c r="AJ3" s="80" t="s">
        <v>201</v>
      </c>
      <c r="AK3" s="80">
        <v>3</v>
      </c>
      <c r="AL3" s="80">
        <v>10</v>
      </c>
      <c r="AM3" s="80">
        <v>17</v>
      </c>
      <c r="AN3" s="80">
        <v>24</v>
      </c>
      <c r="AO3" s="80" t="s">
        <v>207</v>
      </c>
      <c r="AP3" s="80">
        <v>7</v>
      </c>
      <c r="AQ3" s="80">
        <v>14</v>
      </c>
      <c r="AR3" s="80">
        <v>21</v>
      </c>
      <c r="AS3" s="80" t="s">
        <v>211</v>
      </c>
      <c r="AT3" s="80">
        <v>5</v>
      </c>
      <c r="AU3" s="80">
        <v>12</v>
      </c>
      <c r="AV3" s="80">
        <v>19</v>
      </c>
      <c r="AW3" s="80" t="s">
        <v>206</v>
      </c>
      <c r="AX3" s="80">
        <v>2</v>
      </c>
      <c r="AY3" s="80">
        <v>9</v>
      </c>
      <c r="AZ3" s="80">
        <v>16</v>
      </c>
      <c r="BA3" s="80">
        <v>23</v>
      </c>
      <c r="BB3" s="78"/>
      <c r="BC3" s="77"/>
      <c r="BD3" s="77"/>
    </row>
    <row r="4" spans="1:56" ht="35.25" x14ac:dyDescent="0.2">
      <c r="A4" s="179"/>
      <c r="B4" s="177">
        <v>6</v>
      </c>
      <c r="C4" s="177">
        <v>13</v>
      </c>
      <c r="D4" s="177">
        <v>20</v>
      </c>
      <c r="E4" s="175">
        <v>27</v>
      </c>
      <c r="F4" s="76">
        <v>4</v>
      </c>
      <c r="G4" s="188">
        <v>11</v>
      </c>
      <c r="H4" s="177">
        <v>18</v>
      </c>
      <c r="I4" s="177">
        <v>25</v>
      </c>
      <c r="J4" s="76">
        <v>1</v>
      </c>
      <c r="K4" s="179">
        <v>8</v>
      </c>
      <c r="L4" s="179">
        <v>15</v>
      </c>
      <c r="M4" s="179">
        <v>22</v>
      </c>
      <c r="N4" s="187">
        <v>29</v>
      </c>
      <c r="O4" s="75">
        <v>6</v>
      </c>
      <c r="P4" s="177">
        <v>13</v>
      </c>
      <c r="Q4" s="177">
        <v>20</v>
      </c>
      <c r="R4" s="175">
        <v>27</v>
      </c>
      <c r="S4" s="76">
        <v>3</v>
      </c>
      <c r="T4" s="179">
        <v>10</v>
      </c>
      <c r="U4" s="179">
        <v>17</v>
      </c>
      <c r="V4" s="178">
        <v>24</v>
      </c>
      <c r="W4" s="76">
        <v>31</v>
      </c>
      <c r="X4" s="179">
        <v>7</v>
      </c>
      <c r="Y4" s="179">
        <v>14</v>
      </c>
      <c r="Z4" s="178">
        <v>21</v>
      </c>
      <c r="AA4" s="76">
        <v>28</v>
      </c>
      <c r="AB4" s="180">
        <v>7</v>
      </c>
      <c r="AC4" s="186">
        <v>14</v>
      </c>
      <c r="AD4" s="178">
        <v>21</v>
      </c>
      <c r="AE4" s="178">
        <v>28</v>
      </c>
      <c r="AF4" s="76">
        <v>4</v>
      </c>
      <c r="AG4" s="178">
        <v>11</v>
      </c>
      <c r="AH4" s="178">
        <v>18</v>
      </c>
      <c r="AI4" s="178">
        <v>25</v>
      </c>
      <c r="AJ4" s="76">
        <v>2</v>
      </c>
      <c r="AK4" s="178">
        <v>9</v>
      </c>
      <c r="AL4" s="178">
        <v>16</v>
      </c>
      <c r="AM4" s="178">
        <v>23</v>
      </c>
      <c r="AN4" s="178">
        <v>30</v>
      </c>
      <c r="AO4" s="178">
        <v>6</v>
      </c>
      <c r="AP4" s="178">
        <v>13</v>
      </c>
      <c r="AQ4" s="178">
        <v>20</v>
      </c>
      <c r="AR4" s="178">
        <v>27</v>
      </c>
      <c r="AS4" s="79">
        <v>4</v>
      </c>
      <c r="AT4" s="178">
        <v>11</v>
      </c>
      <c r="AU4" s="178">
        <v>18</v>
      </c>
      <c r="AV4" s="178">
        <v>25</v>
      </c>
      <c r="AW4" s="76">
        <v>1</v>
      </c>
      <c r="AX4" s="178">
        <v>8</v>
      </c>
      <c r="AY4" s="178">
        <v>15</v>
      </c>
      <c r="AZ4" s="178">
        <v>22</v>
      </c>
      <c r="BA4" s="178">
        <v>29</v>
      </c>
      <c r="BB4" s="78"/>
      <c r="BC4" s="77"/>
      <c r="BD4" s="77"/>
    </row>
    <row r="5" spans="1:56" ht="35.25" x14ac:dyDescent="0.2">
      <c r="A5" s="179"/>
      <c r="B5" s="178"/>
      <c r="C5" s="178"/>
      <c r="D5" s="178"/>
      <c r="E5" s="176"/>
      <c r="F5" s="73" t="s">
        <v>210</v>
      </c>
      <c r="G5" s="182"/>
      <c r="H5" s="178"/>
      <c r="I5" s="178"/>
      <c r="J5" s="73" t="s">
        <v>209</v>
      </c>
      <c r="K5" s="177"/>
      <c r="L5" s="177"/>
      <c r="M5" s="177"/>
      <c r="N5" s="175"/>
      <c r="O5" s="73" t="s">
        <v>208</v>
      </c>
      <c r="P5" s="178"/>
      <c r="Q5" s="178"/>
      <c r="R5" s="176"/>
      <c r="S5" s="73" t="s">
        <v>204</v>
      </c>
      <c r="T5" s="177"/>
      <c r="U5" s="177"/>
      <c r="V5" s="178"/>
      <c r="W5" s="73" t="s">
        <v>204</v>
      </c>
      <c r="X5" s="177"/>
      <c r="Y5" s="177"/>
      <c r="Z5" s="178"/>
      <c r="AA5" s="73" t="s">
        <v>203</v>
      </c>
      <c r="AB5" s="177"/>
      <c r="AC5" s="175"/>
      <c r="AD5" s="178"/>
      <c r="AE5" s="178"/>
      <c r="AF5" s="73" t="s">
        <v>201</v>
      </c>
      <c r="AG5" s="178"/>
      <c r="AH5" s="178"/>
      <c r="AI5" s="178"/>
      <c r="AJ5" s="73" t="s">
        <v>207</v>
      </c>
      <c r="AK5" s="178"/>
      <c r="AL5" s="178"/>
      <c r="AM5" s="178"/>
      <c r="AN5" s="178"/>
      <c r="AO5" s="178"/>
      <c r="AP5" s="178"/>
      <c r="AQ5" s="178"/>
      <c r="AR5" s="178"/>
      <c r="AS5" s="79" t="s">
        <v>206</v>
      </c>
      <c r="AT5" s="180"/>
      <c r="AU5" s="180"/>
      <c r="AV5" s="180"/>
      <c r="AW5" s="76" t="s">
        <v>205</v>
      </c>
      <c r="AX5" s="180"/>
      <c r="AY5" s="180"/>
      <c r="AZ5" s="180"/>
      <c r="BA5" s="180"/>
      <c r="BB5" s="78"/>
      <c r="BC5" s="77"/>
      <c r="BD5" s="77"/>
    </row>
    <row r="6" spans="1:56" ht="35.25" x14ac:dyDescent="0.2">
      <c r="A6" s="178" t="s">
        <v>204</v>
      </c>
      <c r="B6" s="75" t="s">
        <v>200</v>
      </c>
      <c r="C6" s="75" t="s">
        <v>200</v>
      </c>
      <c r="D6" s="75" t="s">
        <v>200</v>
      </c>
      <c r="E6" s="75" t="s">
        <v>200</v>
      </c>
      <c r="F6" s="75" t="s">
        <v>200</v>
      </c>
      <c r="G6" s="75" t="s">
        <v>200</v>
      </c>
      <c r="H6" s="75" t="s">
        <v>200</v>
      </c>
      <c r="I6" s="75" t="s">
        <v>200</v>
      </c>
      <c r="J6" s="75" t="s">
        <v>200</v>
      </c>
      <c r="K6" s="75" t="s">
        <v>200</v>
      </c>
      <c r="L6" s="75" t="s">
        <v>200</v>
      </c>
      <c r="M6" s="75" t="s">
        <v>200</v>
      </c>
      <c r="N6" s="75" t="s">
        <v>200</v>
      </c>
      <c r="O6" s="75" t="s">
        <v>200</v>
      </c>
      <c r="P6" s="75" t="s">
        <v>200</v>
      </c>
      <c r="Q6" s="75" t="s">
        <v>200</v>
      </c>
      <c r="R6" s="75" t="s">
        <v>200</v>
      </c>
      <c r="S6" s="184" t="s">
        <v>199</v>
      </c>
      <c r="T6" s="184" t="s">
        <v>199</v>
      </c>
      <c r="U6" s="75" t="s">
        <v>200</v>
      </c>
      <c r="V6" s="75" t="s">
        <v>200</v>
      </c>
      <c r="W6" s="75" t="s">
        <v>200</v>
      </c>
      <c r="X6" s="75" t="s">
        <v>200</v>
      </c>
      <c r="Y6" s="75" t="s">
        <v>200</v>
      </c>
      <c r="Z6" s="75" t="s">
        <v>200</v>
      </c>
      <c r="AA6" s="75" t="s">
        <v>200</v>
      </c>
      <c r="AB6" s="75" t="s">
        <v>200</v>
      </c>
      <c r="AC6" s="75" t="s">
        <v>200</v>
      </c>
      <c r="AD6" s="75" t="s">
        <v>200</v>
      </c>
      <c r="AE6" s="75" t="s">
        <v>200</v>
      </c>
      <c r="AF6" s="75" t="s">
        <v>200</v>
      </c>
      <c r="AG6" s="75" t="s">
        <v>200</v>
      </c>
      <c r="AH6" s="75" t="s">
        <v>200</v>
      </c>
      <c r="AI6" s="75" t="s">
        <v>200</v>
      </c>
      <c r="AJ6" s="75" t="s">
        <v>200</v>
      </c>
      <c r="AK6" s="75" t="s">
        <v>200</v>
      </c>
      <c r="AL6" s="75" t="s">
        <v>200</v>
      </c>
      <c r="AM6" s="75" t="s">
        <v>200</v>
      </c>
      <c r="AN6" s="75" t="s">
        <v>200</v>
      </c>
      <c r="AO6" s="75" t="s">
        <v>200</v>
      </c>
      <c r="AP6" s="75" t="s">
        <v>200</v>
      </c>
      <c r="AQ6" s="180" t="s">
        <v>190</v>
      </c>
      <c r="AR6" s="180" t="s">
        <v>190</v>
      </c>
      <c r="AS6" s="180" t="s">
        <v>199</v>
      </c>
      <c r="AT6" s="180" t="s">
        <v>199</v>
      </c>
      <c r="AU6" s="180" t="s">
        <v>199</v>
      </c>
      <c r="AV6" s="180" t="s">
        <v>199</v>
      </c>
      <c r="AW6" s="180" t="s">
        <v>199</v>
      </c>
      <c r="AX6" s="180" t="s">
        <v>199</v>
      </c>
      <c r="AY6" s="180" t="s">
        <v>199</v>
      </c>
      <c r="AZ6" s="180" t="s">
        <v>199</v>
      </c>
      <c r="BA6" s="180" t="s">
        <v>199</v>
      </c>
      <c r="BB6" s="72"/>
      <c r="BC6" s="71"/>
      <c r="BD6" s="71"/>
    </row>
    <row r="7" spans="1:56" ht="35.25" x14ac:dyDescent="0.2">
      <c r="A7" s="178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185"/>
      <c r="T7" s="185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135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72"/>
      <c r="BC7" s="71"/>
      <c r="BD7" s="71"/>
    </row>
    <row r="8" spans="1:56" ht="35.25" x14ac:dyDescent="0.2">
      <c r="A8" s="180" t="s">
        <v>203</v>
      </c>
      <c r="B8" s="76" t="s">
        <v>200</v>
      </c>
      <c r="C8" s="76" t="s">
        <v>200</v>
      </c>
      <c r="D8" s="76" t="s">
        <v>200</v>
      </c>
      <c r="E8" s="76" t="s">
        <v>200</v>
      </c>
      <c r="F8" s="76" t="s">
        <v>200</v>
      </c>
      <c r="G8" s="76" t="s">
        <v>200</v>
      </c>
      <c r="H8" s="76" t="s">
        <v>200</v>
      </c>
      <c r="I8" s="76" t="s">
        <v>200</v>
      </c>
      <c r="J8" s="76" t="s">
        <v>200</v>
      </c>
      <c r="K8" s="76" t="s">
        <v>200</v>
      </c>
      <c r="L8" s="76" t="s">
        <v>200</v>
      </c>
      <c r="M8" s="76" t="s">
        <v>200</v>
      </c>
      <c r="N8" s="76" t="s">
        <v>200</v>
      </c>
      <c r="O8" s="76" t="s">
        <v>200</v>
      </c>
      <c r="P8" s="76" t="s">
        <v>200</v>
      </c>
      <c r="Q8" s="76" t="s">
        <v>200</v>
      </c>
      <c r="R8" s="180" t="s">
        <v>190</v>
      </c>
      <c r="S8" s="184" t="s">
        <v>199</v>
      </c>
      <c r="T8" s="184" t="s">
        <v>199</v>
      </c>
      <c r="U8" s="76" t="s">
        <v>200</v>
      </c>
      <c r="V8" s="76" t="s">
        <v>200</v>
      </c>
      <c r="W8" s="76" t="s">
        <v>200</v>
      </c>
      <c r="X8" s="76" t="s">
        <v>200</v>
      </c>
      <c r="Y8" s="76" t="s">
        <v>200</v>
      </c>
      <c r="Z8" s="76" t="s">
        <v>200</v>
      </c>
      <c r="AA8" s="76" t="s">
        <v>200</v>
      </c>
      <c r="AB8" s="76" t="s">
        <v>200</v>
      </c>
      <c r="AC8" s="76" t="s">
        <v>200</v>
      </c>
      <c r="AD8" s="76" t="s">
        <v>200</v>
      </c>
      <c r="AE8" s="76" t="s">
        <v>200</v>
      </c>
      <c r="AF8" s="76" t="s">
        <v>200</v>
      </c>
      <c r="AG8" s="76" t="s">
        <v>200</v>
      </c>
      <c r="AH8" s="76" t="s">
        <v>200</v>
      </c>
      <c r="AI8" s="76" t="s">
        <v>200</v>
      </c>
      <c r="AJ8" s="76" t="s">
        <v>200</v>
      </c>
      <c r="AK8" s="76" t="s">
        <v>200</v>
      </c>
      <c r="AL8" s="76" t="s">
        <v>200</v>
      </c>
      <c r="AM8" s="76" t="s">
        <v>200</v>
      </c>
      <c r="AN8" s="76" t="s">
        <v>200</v>
      </c>
      <c r="AO8" s="76"/>
      <c r="AP8" s="76"/>
      <c r="AQ8" s="75"/>
      <c r="AR8" s="180" t="s">
        <v>190</v>
      </c>
      <c r="AS8" s="180" t="s">
        <v>199</v>
      </c>
      <c r="AT8" s="191" t="s">
        <v>199</v>
      </c>
      <c r="AU8" s="180" t="s">
        <v>199</v>
      </c>
      <c r="AV8" s="180" t="s">
        <v>199</v>
      </c>
      <c r="AW8" s="180" t="s">
        <v>199</v>
      </c>
      <c r="AX8" s="180" t="s">
        <v>199</v>
      </c>
      <c r="AY8" s="180" t="s">
        <v>199</v>
      </c>
      <c r="AZ8" s="180" t="s">
        <v>199</v>
      </c>
      <c r="BA8" s="180" t="s">
        <v>199</v>
      </c>
      <c r="BB8" s="72"/>
      <c r="BC8" s="71"/>
      <c r="BD8" s="71"/>
    </row>
    <row r="9" spans="1:56" ht="35.25" x14ac:dyDescent="0.2">
      <c r="A9" s="177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177"/>
      <c r="S9" s="185"/>
      <c r="T9" s="185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 t="s">
        <v>198</v>
      </c>
      <c r="AP9" s="76" t="s">
        <v>198</v>
      </c>
      <c r="AQ9" s="137" t="s">
        <v>198</v>
      </c>
      <c r="AR9" s="177"/>
      <c r="AS9" s="177"/>
      <c r="AT9" s="192"/>
      <c r="AU9" s="177"/>
      <c r="AV9" s="177"/>
      <c r="AW9" s="177"/>
      <c r="AX9" s="177"/>
      <c r="AY9" s="177"/>
      <c r="AZ9" s="177"/>
      <c r="BA9" s="177"/>
      <c r="BB9" s="72"/>
      <c r="BC9" s="71"/>
      <c r="BD9" s="71"/>
    </row>
    <row r="10" spans="1:56" ht="35.25" x14ac:dyDescent="0.2">
      <c r="A10" s="183" t="s">
        <v>202</v>
      </c>
      <c r="B10" s="75" t="s">
        <v>200</v>
      </c>
      <c r="C10" s="75" t="s">
        <v>200</v>
      </c>
      <c r="D10" s="75" t="s">
        <v>200</v>
      </c>
      <c r="E10" s="75" t="s">
        <v>200</v>
      </c>
      <c r="F10" s="75" t="s">
        <v>200</v>
      </c>
      <c r="G10" s="75" t="s">
        <v>200</v>
      </c>
      <c r="H10" s="75" t="s">
        <v>200</v>
      </c>
      <c r="I10" s="75"/>
      <c r="J10" s="75"/>
      <c r="K10" s="75"/>
      <c r="L10" s="75"/>
      <c r="M10" s="75"/>
      <c r="N10" s="75"/>
      <c r="O10" s="75"/>
      <c r="P10" s="75"/>
      <c r="Q10" s="75"/>
      <c r="R10" s="191" t="s">
        <v>190</v>
      </c>
      <c r="S10" s="184" t="s">
        <v>199</v>
      </c>
      <c r="T10" s="184" t="s">
        <v>199</v>
      </c>
      <c r="U10" s="75" t="s">
        <v>200</v>
      </c>
      <c r="V10" s="75" t="s">
        <v>200</v>
      </c>
      <c r="W10" s="75" t="s">
        <v>200</v>
      </c>
      <c r="X10" s="75" t="s">
        <v>200</v>
      </c>
      <c r="Y10" s="75" t="s">
        <v>200</v>
      </c>
      <c r="Z10" s="75" t="s">
        <v>200</v>
      </c>
      <c r="AA10" s="75" t="s">
        <v>200</v>
      </c>
      <c r="AB10" s="75" t="s">
        <v>200</v>
      </c>
      <c r="AC10" s="75" t="s">
        <v>200</v>
      </c>
      <c r="AD10" s="75" t="s">
        <v>200</v>
      </c>
      <c r="AE10" s="75" t="s">
        <v>200</v>
      </c>
      <c r="AF10" s="75" t="s">
        <v>200</v>
      </c>
      <c r="AG10" s="75" t="s">
        <v>200</v>
      </c>
      <c r="AH10" s="75" t="s">
        <v>200</v>
      </c>
      <c r="AI10" s="75" t="s">
        <v>200</v>
      </c>
      <c r="AJ10" s="75" t="s">
        <v>200</v>
      </c>
      <c r="AK10" s="75" t="s">
        <v>200</v>
      </c>
      <c r="AL10" s="75" t="s">
        <v>200</v>
      </c>
      <c r="AM10" s="136" t="s">
        <v>200</v>
      </c>
      <c r="AN10" s="75" t="s">
        <v>200</v>
      </c>
      <c r="AO10" s="75" t="s">
        <v>200</v>
      </c>
      <c r="AP10" s="75" t="s">
        <v>200</v>
      </c>
      <c r="AQ10" s="75" t="s">
        <v>200</v>
      </c>
      <c r="AR10" s="180" t="s">
        <v>190</v>
      </c>
      <c r="AS10" s="75" t="s">
        <v>190</v>
      </c>
      <c r="AT10" s="180" t="s">
        <v>199</v>
      </c>
      <c r="AU10" s="180" t="s">
        <v>199</v>
      </c>
      <c r="AV10" s="180" t="s">
        <v>199</v>
      </c>
      <c r="AW10" s="180" t="s">
        <v>199</v>
      </c>
      <c r="AX10" s="180" t="s">
        <v>199</v>
      </c>
      <c r="AY10" s="180" t="s">
        <v>199</v>
      </c>
      <c r="AZ10" s="180" t="s">
        <v>199</v>
      </c>
      <c r="BA10" s="180" t="s">
        <v>199</v>
      </c>
      <c r="BB10" s="72"/>
      <c r="BC10" s="71"/>
      <c r="BD10" s="71"/>
    </row>
    <row r="11" spans="1:56" ht="35.25" customHeight="1" x14ac:dyDescent="0.2">
      <c r="A11" s="183"/>
      <c r="B11" s="73"/>
      <c r="C11" s="73"/>
      <c r="D11" s="73"/>
      <c r="E11" s="73"/>
      <c r="F11" s="73"/>
      <c r="G11" s="73"/>
      <c r="H11" s="73"/>
      <c r="I11" s="73" t="s">
        <v>198</v>
      </c>
      <c r="J11" s="73" t="s">
        <v>198</v>
      </c>
      <c r="K11" s="73" t="s">
        <v>198</v>
      </c>
      <c r="L11" s="73" t="s">
        <v>197</v>
      </c>
      <c r="M11" s="73" t="s">
        <v>197</v>
      </c>
      <c r="N11" s="73" t="s">
        <v>197</v>
      </c>
      <c r="O11" s="73" t="s">
        <v>197</v>
      </c>
      <c r="P11" s="73" t="s">
        <v>197</v>
      </c>
      <c r="Q11" s="73" t="s">
        <v>197</v>
      </c>
      <c r="R11" s="192"/>
      <c r="S11" s="185"/>
      <c r="T11" s="185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135"/>
      <c r="AJ11" s="137"/>
      <c r="AK11" s="137"/>
      <c r="AL11" s="137"/>
      <c r="AM11" s="137"/>
      <c r="AN11" s="73"/>
      <c r="AO11" s="73"/>
      <c r="AP11" s="73"/>
      <c r="AQ11" s="122"/>
      <c r="AR11" s="177"/>
      <c r="AS11" s="73" t="s">
        <v>199</v>
      </c>
      <c r="AT11" s="177"/>
      <c r="AU11" s="177"/>
      <c r="AV11" s="177"/>
      <c r="AW11" s="177"/>
      <c r="AX11" s="177"/>
      <c r="AY11" s="177"/>
      <c r="AZ11" s="177"/>
      <c r="BA11" s="177"/>
      <c r="BB11" s="72"/>
      <c r="BC11" s="71"/>
      <c r="BD11" s="71"/>
    </row>
    <row r="12" spans="1:56" ht="35.25" x14ac:dyDescent="0.45">
      <c r="A12" s="183" t="s">
        <v>201</v>
      </c>
      <c r="B12" s="75" t="s">
        <v>200</v>
      </c>
      <c r="C12" s="75" t="s">
        <v>200</v>
      </c>
      <c r="D12" s="75" t="s">
        <v>200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 t="s">
        <v>190</v>
      </c>
      <c r="S12" s="184" t="s">
        <v>199</v>
      </c>
      <c r="T12" s="184" t="s">
        <v>199</v>
      </c>
      <c r="U12" s="75" t="s">
        <v>200</v>
      </c>
      <c r="V12" s="75" t="s">
        <v>200</v>
      </c>
      <c r="W12" s="75" t="s">
        <v>200</v>
      </c>
      <c r="X12" s="75" t="s">
        <v>200</v>
      </c>
      <c r="Y12" s="75" t="s">
        <v>200</v>
      </c>
      <c r="Z12" s="75" t="s">
        <v>200</v>
      </c>
      <c r="AA12" s="75" t="s">
        <v>200</v>
      </c>
      <c r="AB12" s="75" t="s">
        <v>200</v>
      </c>
      <c r="AC12" s="75"/>
      <c r="AD12" s="75"/>
      <c r="AE12" s="75"/>
      <c r="AF12" s="75"/>
      <c r="AG12" s="75"/>
      <c r="AH12" s="75"/>
      <c r="AI12" s="75" t="s">
        <v>190</v>
      </c>
      <c r="AJ12" s="180" t="s">
        <v>52</v>
      </c>
      <c r="AK12" s="180" t="s">
        <v>52</v>
      </c>
      <c r="AL12" s="180" t="s">
        <v>52</v>
      </c>
      <c r="AM12" s="180" t="s">
        <v>52</v>
      </c>
      <c r="AN12" s="180" t="s">
        <v>189</v>
      </c>
      <c r="AO12" s="180" t="s">
        <v>189</v>
      </c>
      <c r="AP12" s="180" t="s">
        <v>189</v>
      </c>
      <c r="AQ12" s="180" t="s">
        <v>189</v>
      </c>
      <c r="AR12" s="180" t="s">
        <v>189</v>
      </c>
      <c r="AS12" s="180" t="s">
        <v>189</v>
      </c>
      <c r="AT12" s="189"/>
      <c r="AU12" s="189"/>
      <c r="AV12" s="67"/>
      <c r="AW12" s="67"/>
      <c r="AX12" s="67"/>
      <c r="AY12" s="67"/>
      <c r="AZ12" s="67"/>
      <c r="BA12" s="67"/>
      <c r="BB12" s="72"/>
      <c r="BC12" s="71"/>
      <c r="BD12" s="71"/>
    </row>
    <row r="13" spans="1:56" ht="35.25" x14ac:dyDescent="0.45">
      <c r="A13" s="183"/>
      <c r="B13" s="73"/>
      <c r="C13" s="73"/>
      <c r="D13" s="73" t="s">
        <v>197</v>
      </c>
      <c r="E13" s="73" t="s">
        <v>197</v>
      </c>
      <c r="F13" s="73" t="s">
        <v>197</v>
      </c>
      <c r="G13" s="73" t="s">
        <v>197</v>
      </c>
      <c r="H13" s="73" t="s">
        <v>197</v>
      </c>
      <c r="I13" s="73" t="s">
        <v>197</v>
      </c>
      <c r="J13" s="73" t="s">
        <v>197</v>
      </c>
      <c r="K13" s="73" t="s">
        <v>197</v>
      </c>
      <c r="L13" s="73" t="s">
        <v>197</v>
      </c>
      <c r="M13" s="73" t="s">
        <v>197</v>
      </c>
      <c r="N13" s="73" t="s">
        <v>197</v>
      </c>
      <c r="O13" s="73" t="s">
        <v>197</v>
      </c>
      <c r="P13" s="73" t="s">
        <v>197</v>
      </c>
      <c r="Q13" s="73" t="s">
        <v>197</v>
      </c>
      <c r="R13" s="73" t="s">
        <v>197</v>
      </c>
      <c r="S13" s="185"/>
      <c r="T13" s="185"/>
      <c r="U13" s="74"/>
      <c r="V13" s="73"/>
      <c r="W13" s="73"/>
      <c r="X13" s="73"/>
      <c r="Y13" s="73"/>
      <c r="Z13" s="73"/>
      <c r="AA13" s="73"/>
      <c r="AB13" s="73"/>
      <c r="AC13" s="73" t="s">
        <v>197</v>
      </c>
      <c r="AD13" s="73" t="s">
        <v>197</v>
      </c>
      <c r="AE13" s="73" t="s">
        <v>197</v>
      </c>
      <c r="AF13" s="73" t="s">
        <v>197</v>
      </c>
      <c r="AG13" s="73" t="s">
        <v>197</v>
      </c>
      <c r="AH13" s="73" t="s">
        <v>197</v>
      </c>
      <c r="AI13" s="73" t="s">
        <v>197</v>
      </c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90"/>
      <c r="AU13" s="190"/>
      <c r="AV13" s="63"/>
      <c r="AW13" s="63"/>
      <c r="AX13" s="63"/>
      <c r="AY13" s="63"/>
      <c r="AZ13" s="63"/>
      <c r="BA13" s="63"/>
      <c r="BB13" s="72"/>
      <c r="BC13" s="71"/>
      <c r="BD13" s="71"/>
    </row>
    <row r="14" spans="1:56" ht="35.25" x14ac:dyDescent="0.5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67"/>
      <c r="L14" s="67"/>
      <c r="M14" s="67"/>
      <c r="N14" s="67"/>
      <c r="O14" s="69"/>
      <c r="P14" s="69"/>
      <c r="Q14" s="69"/>
      <c r="R14" s="69"/>
      <c r="S14" s="67"/>
      <c r="T14" s="67"/>
      <c r="U14" s="67"/>
      <c r="V14" s="67"/>
      <c r="W14" s="68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2"/>
      <c r="BD14" s="62"/>
    </row>
    <row r="15" spans="1:56" ht="131.25" customHeight="1" x14ac:dyDescent="0.45">
      <c r="A15" s="63"/>
      <c r="B15" s="193" t="s">
        <v>196</v>
      </c>
      <c r="C15" s="193"/>
      <c r="D15" s="193"/>
      <c r="E15" s="66"/>
      <c r="F15" s="63"/>
      <c r="G15" s="193" t="s">
        <v>80</v>
      </c>
      <c r="H15" s="193"/>
      <c r="I15" s="193"/>
      <c r="J15" s="63"/>
      <c r="K15" s="63"/>
      <c r="L15" s="193" t="s">
        <v>195</v>
      </c>
      <c r="M15" s="193"/>
      <c r="N15" s="193"/>
      <c r="O15" s="65"/>
      <c r="P15" s="65"/>
      <c r="Q15" s="193" t="s">
        <v>78</v>
      </c>
      <c r="R15" s="193"/>
      <c r="S15" s="193"/>
      <c r="T15" s="63"/>
      <c r="U15" s="63"/>
      <c r="V15" s="193" t="s">
        <v>53</v>
      </c>
      <c r="W15" s="193"/>
      <c r="X15" s="193"/>
      <c r="Y15" s="63"/>
      <c r="Z15" s="63"/>
      <c r="AA15" s="193" t="s">
        <v>194</v>
      </c>
      <c r="AB15" s="193"/>
      <c r="AC15" s="193"/>
      <c r="AD15" s="63"/>
      <c r="AE15" s="193" t="s">
        <v>44</v>
      </c>
      <c r="AF15" s="193"/>
      <c r="AG15" s="19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2"/>
      <c r="BD15" s="62"/>
    </row>
    <row r="16" spans="1:56" ht="34.5" x14ac:dyDescent="0.45">
      <c r="A16" s="63"/>
      <c r="B16" s="194" t="s">
        <v>193</v>
      </c>
      <c r="C16" s="195"/>
      <c r="D16" s="196"/>
      <c r="E16" s="63"/>
      <c r="F16" s="63"/>
      <c r="G16" s="194" t="s">
        <v>192</v>
      </c>
      <c r="H16" s="195"/>
      <c r="I16" s="196"/>
      <c r="J16" s="63"/>
      <c r="K16" s="63"/>
      <c r="L16" s="194" t="s">
        <v>191</v>
      </c>
      <c r="M16" s="195"/>
      <c r="N16" s="196"/>
      <c r="O16" s="65"/>
      <c r="P16" s="65"/>
      <c r="Q16" s="194" t="s">
        <v>190</v>
      </c>
      <c r="R16" s="195"/>
      <c r="S16" s="196"/>
      <c r="T16" s="63"/>
      <c r="U16" s="63"/>
      <c r="V16" s="194" t="s">
        <v>189</v>
      </c>
      <c r="W16" s="195"/>
      <c r="X16" s="196"/>
      <c r="Y16" s="63"/>
      <c r="Z16" s="63"/>
      <c r="AA16" s="194" t="s">
        <v>188</v>
      </c>
      <c r="AB16" s="195"/>
      <c r="AC16" s="196"/>
      <c r="AD16" s="63"/>
      <c r="AE16" s="194" t="s">
        <v>52</v>
      </c>
      <c r="AF16" s="195"/>
      <c r="AG16" s="196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2"/>
      <c r="BD16" s="62"/>
    </row>
    <row r="17" spans="1:56" ht="34.5" x14ac:dyDescent="0.45">
      <c r="A17" s="63"/>
      <c r="B17" s="197"/>
      <c r="C17" s="198"/>
      <c r="D17" s="199"/>
      <c r="E17" s="63"/>
      <c r="F17" s="63"/>
      <c r="G17" s="197"/>
      <c r="H17" s="198"/>
      <c r="I17" s="199"/>
      <c r="J17" s="63"/>
      <c r="K17" s="63"/>
      <c r="L17" s="197"/>
      <c r="M17" s="198"/>
      <c r="N17" s="199"/>
      <c r="O17" s="65"/>
      <c r="P17" s="65"/>
      <c r="Q17" s="197"/>
      <c r="R17" s="198"/>
      <c r="S17" s="199"/>
      <c r="T17" s="63"/>
      <c r="U17" s="63"/>
      <c r="V17" s="197"/>
      <c r="W17" s="198"/>
      <c r="X17" s="199"/>
      <c r="Y17" s="63"/>
      <c r="Z17" s="63"/>
      <c r="AA17" s="197"/>
      <c r="AB17" s="198"/>
      <c r="AC17" s="199"/>
      <c r="AD17" s="63"/>
      <c r="AE17" s="197"/>
      <c r="AF17" s="198"/>
      <c r="AG17" s="199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2"/>
      <c r="BD17" s="62"/>
    </row>
    <row r="18" spans="1:56" ht="34.5" x14ac:dyDescent="0.4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5"/>
      <c r="P18" s="65"/>
      <c r="Q18" s="65"/>
      <c r="R18" s="65"/>
      <c r="S18" s="63"/>
      <c r="T18" s="63"/>
      <c r="U18" s="63"/>
      <c r="V18" s="63"/>
      <c r="W18" s="64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2"/>
      <c r="BD18" s="62"/>
    </row>
    <row r="19" spans="1:56" ht="34.5" x14ac:dyDescent="0.4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5"/>
      <c r="P19" s="65"/>
      <c r="Q19" s="65"/>
      <c r="R19" s="65"/>
      <c r="S19" s="63"/>
      <c r="T19" s="63"/>
      <c r="U19" s="63"/>
      <c r="V19" s="63"/>
      <c r="W19" s="64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2"/>
      <c r="BD19" s="62"/>
    </row>
    <row r="20" spans="1:56" ht="34.5" x14ac:dyDescent="0.4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5"/>
      <c r="P20" s="65"/>
      <c r="Q20" s="65"/>
      <c r="R20" s="65"/>
      <c r="S20" s="63"/>
      <c r="T20" s="63"/>
      <c r="U20" s="63"/>
      <c r="V20" s="63"/>
      <c r="W20" s="64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2"/>
      <c r="BD20" s="62"/>
    </row>
    <row r="21" spans="1:56" ht="30" x14ac:dyDescent="0.4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</row>
  </sheetData>
  <mergeCells count="125">
    <mergeCell ref="B16:D17"/>
    <mergeCell ref="G16:I17"/>
    <mergeCell ref="G15:I15"/>
    <mergeCell ref="L15:N15"/>
    <mergeCell ref="V15:X15"/>
    <mergeCell ref="L16:N17"/>
    <mergeCell ref="Q15:S15"/>
    <mergeCell ref="Q16:S17"/>
    <mergeCell ref="V16:X17"/>
    <mergeCell ref="B15:D15"/>
    <mergeCell ref="AA15:AC15"/>
    <mergeCell ref="R8:R9"/>
    <mergeCell ref="AP12:AP13"/>
    <mergeCell ref="S6:S7"/>
    <mergeCell ref="AR12:AR13"/>
    <mergeCell ref="AE15:AG15"/>
    <mergeCell ref="AR8:AR9"/>
    <mergeCell ref="AA16:AC17"/>
    <mergeCell ref="AK12:AK13"/>
    <mergeCell ref="AE16:AG17"/>
    <mergeCell ref="T12:T13"/>
    <mergeCell ref="AS12:AS13"/>
    <mergeCell ref="AT12:AT13"/>
    <mergeCell ref="R10:R11"/>
    <mergeCell ref="S10:S11"/>
    <mergeCell ref="AU8:AU9"/>
    <mergeCell ref="T10:T11"/>
    <mergeCell ref="AT8:AT9"/>
    <mergeCell ref="AX6:AX7"/>
    <mergeCell ref="AU12:AU13"/>
    <mergeCell ref="AR6:AR7"/>
    <mergeCell ref="AL12:AL13"/>
    <mergeCell ref="AQ12:AQ13"/>
    <mergeCell ref="AO12:AO13"/>
    <mergeCell ref="AT2:AV2"/>
    <mergeCell ref="V4:V5"/>
    <mergeCell ref="AP2:AR2"/>
    <mergeCell ref="AO4:AO5"/>
    <mergeCell ref="BA10:BA11"/>
    <mergeCell ref="AT6:AT7"/>
    <mergeCell ref="AR10:AR11"/>
    <mergeCell ref="AY8:AY9"/>
    <mergeCell ref="AU6:AU7"/>
    <mergeCell ref="AT10:AT11"/>
    <mergeCell ref="AS8:AS9"/>
    <mergeCell ref="AZ8:AZ9"/>
    <mergeCell ref="AU10:AU11"/>
    <mergeCell ref="AV10:AV11"/>
    <mergeCell ref="AX10:AX11"/>
    <mergeCell ref="AY10:AY11"/>
    <mergeCell ref="AZ10:AZ11"/>
    <mergeCell ref="BA8:BA9"/>
    <mergeCell ref="AZ6:AZ7"/>
    <mergeCell ref="BA6:BA7"/>
    <mergeCell ref="AW10:AW11"/>
    <mergeCell ref="AV8:AV9"/>
    <mergeCell ref="AW8:AW9"/>
    <mergeCell ref="AX8:AX9"/>
    <mergeCell ref="AX2:BA2"/>
    <mergeCell ref="T6:T7"/>
    <mergeCell ref="AV6:AV7"/>
    <mergeCell ref="AZ4:AZ5"/>
    <mergeCell ref="BA4:BA5"/>
    <mergeCell ref="AT4:AT5"/>
    <mergeCell ref="AV4:AV5"/>
    <mergeCell ref="AL4:AL5"/>
    <mergeCell ref="AM4:AM5"/>
    <mergeCell ref="T4:T5"/>
    <mergeCell ref="U4:U5"/>
    <mergeCell ref="AQ6:AQ7"/>
    <mergeCell ref="AK4:AK5"/>
    <mergeCell ref="AG4:AG5"/>
    <mergeCell ref="AS6:AS7"/>
    <mergeCell ref="AW6:AW7"/>
    <mergeCell ref="AY6:AY7"/>
    <mergeCell ref="AX4:AX5"/>
    <mergeCell ref="AY4:AY5"/>
    <mergeCell ref="AR4:AR5"/>
    <mergeCell ref="AU4:AU5"/>
    <mergeCell ref="T2:V2"/>
    <mergeCell ref="AK2:AN2"/>
    <mergeCell ref="X2:Z2"/>
    <mergeCell ref="A2:A5"/>
    <mergeCell ref="A12:A13"/>
    <mergeCell ref="A6:A7"/>
    <mergeCell ref="A10:A11"/>
    <mergeCell ref="AN12:AN13"/>
    <mergeCell ref="AM12:AM13"/>
    <mergeCell ref="S12:S13"/>
    <mergeCell ref="A8:A9"/>
    <mergeCell ref="S8:S9"/>
    <mergeCell ref="T8:T9"/>
    <mergeCell ref="B4:B5"/>
    <mergeCell ref="C4:C5"/>
    <mergeCell ref="D4:D5"/>
    <mergeCell ref="AC4:AC5"/>
    <mergeCell ref="M4:M5"/>
    <mergeCell ref="N4:N5"/>
    <mergeCell ref="P4:P5"/>
    <mergeCell ref="B2:E2"/>
    <mergeCell ref="G4:G5"/>
    <mergeCell ref="K4:K5"/>
    <mergeCell ref="I4:I5"/>
    <mergeCell ref="G2:I2"/>
    <mergeCell ref="Y4:Y5"/>
    <mergeCell ref="X4:X5"/>
    <mergeCell ref="E4:E5"/>
    <mergeCell ref="H4:H5"/>
    <mergeCell ref="L4:L5"/>
    <mergeCell ref="AJ12:AJ13"/>
    <mergeCell ref="AQ4:AQ5"/>
    <mergeCell ref="AN4:AN5"/>
    <mergeCell ref="AB2:AE2"/>
    <mergeCell ref="AG2:AI2"/>
    <mergeCell ref="AH4:AH5"/>
    <mergeCell ref="AI4:AI5"/>
    <mergeCell ref="AP4:AP5"/>
    <mergeCell ref="AE4:AE5"/>
    <mergeCell ref="AD4:AD5"/>
    <mergeCell ref="Z4:Z5"/>
    <mergeCell ref="AB4:AB5"/>
    <mergeCell ref="P2:R2"/>
    <mergeCell ref="Q4:Q5"/>
    <mergeCell ref="R4:R5"/>
    <mergeCell ref="K2:N2"/>
  </mergeCells>
  <pageMargins left="0.70866141732283472" right="0.31496062992125984" top="0.74803149606299213" bottom="0.74803149606299213" header="0.31496062992125984" footer="0.31496062992125984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workbookViewId="0">
      <selection activeCell="D5" sqref="D5"/>
    </sheetView>
  </sheetViews>
  <sheetFormatPr defaultColWidth="9.140625" defaultRowHeight="18.75" x14ac:dyDescent="0.3"/>
  <cols>
    <col min="1" max="2" width="15.7109375" style="85" customWidth="1"/>
    <col min="3" max="3" width="14.5703125" style="85" customWidth="1"/>
    <col min="4" max="4" width="13.5703125" style="85" customWidth="1"/>
    <col min="5" max="5" width="13.28515625" style="85" customWidth="1"/>
    <col min="6" max="6" width="14" style="85" customWidth="1"/>
    <col min="7" max="7" width="14.85546875" style="85" customWidth="1"/>
    <col min="8" max="8" width="13.7109375" style="85" customWidth="1"/>
    <col min="9" max="9" width="13.5703125" style="85" customWidth="1"/>
    <col min="10" max="16384" width="9.140625" style="85"/>
  </cols>
  <sheetData>
    <row r="1" spans="1:13" s="86" customFormat="1" ht="28.5" customHeight="1" x14ac:dyDescent="0.2">
      <c r="A1" s="200" t="s">
        <v>230</v>
      </c>
      <c r="B1" s="200"/>
      <c r="C1" s="200"/>
      <c r="D1" s="200"/>
      <c r="E1" s="200"/>
      <c r="F1" s="200"/>
      <c r="G1" s="200"/>
      <c r="H1" s="200"/>
      <c r="I1" s="200"/>
    </row>
    <row r="2" spans="1:13" s="92" customFormat="1" ht="138.75" customHeight="1" x14ac:dyDescent="0.3">
      <c r="A2" s="94" t="s">
        <v>226</v>
      </c>
      <c r="B2" s="94" t="s">
        <v>229</v>
      </c>
      <c r="C2" s="94" t="s">
        <v>80</v>
      </c>
      <c r="D2" s="94" t="s">
        <v>195</v>
      </c>
      <c r="E2" s="94" t="s">
        <v>44</v>
      </c>
      <c r="F2" s="94" t="s">
        <v>78</v>
      </c>
      <c r="G2" s="94" t="s">
        <v>53</v>
      </c>
      <c r="H2" s="94" t="s">
        <v>194</v>
      </c>
      <c r="I2" s="94" t="s">
        <v>228</v>
      </c>
      <c r="J2" s="93"/>
      <c r="K2" s="93"/>
      <c r="L2" s="93"/>
      <c r="M2" s="93"/>
    </row>
    <row r="3" spans="1:13" s="86" customFormat="1" ht="39.950000000000003" customHeight="1" x14ac:dyDescent="0.2">
      <c r="A3" s="89" t="s">
        <v>204</v>
      </c>
      <c r="B3" s="89">
        <v>39</v>
      </c>
      <c r="C3" s="89">
        <v>0</v>
      </c>
      <c r="D3" s="89">
        <v>0</v>
      </c>
      <c r="E3" s="89">
        <v>0</v>
      </c>
      <c r="F3" s="89">
        <v>2</v>
      </c>
      <c r="G3" s="89">
        <v>0</v>
      </c>
      <c r="H3" s="89">
        <v>11</v>
      </c>
      <c r="I3" s="89">
        <f>SUM(B3:H3)</f>
        <v>52</v>
      </c>
    </row>
    <row r="4" spans="1:13" s="86" customFormat="1" ht="39.950000000000003" customHeight="1" x14ac:dyDescent="0.2">
      <c r="A4" s="89" t="s">
        <v>203</v>
      </c>
      <c r="B4" s="89">
        <v>37.5</v>
      </c>
      <c r="C4" s="89">
        <v>3</v>
      </c>
      <c r="D4" s="89">
        <v>0</v>
      </c>
      <c r="E4" s="89">
        <v>0</v>
      </c>
      <c r="F4" s="89">
        <v>0.5</v>
      </c>
      <c r="G4" s="89">
        <v>0</v>
      </c>
      <c r="H4" s="89">
        <v>11</v>
      </c>
      <c r="I4" s="89">
        <f>SUM(B4:H4)</f>
        <v>52</v>
      </c>
    </row>
    <row r="5" spans="1:13" s="86" customFormat="1" ht="39.950000000000003" customHeight="1" x14ac:dyDescent="0.2">
      <c r="A5" s="89" t="s">
        <v>202</v>
      </c>
      <c r="B5" s="89">
        <v>31</v>
      </c>
      <c r="C5" s="89">
        <v>3</v>
      </c>
      <c r="D5" s="89">
        <v>6</v>
      </c>
      <c r="E5" s="89">
        <v>0</v>
      </c>
      <c r="F5" s="89">
        <v>1</v>
      </c>
      <c r="G5" s="89">
        <v>0</v>
      </c>
      <c r="H5" s="89">
        <v>10</v>
      </c>
      <c r="I5" s="89">
        <f>SUM(B5:H5)</f>
        <v>51</v>
      </c>
    </row>
    <row r="6" spans="1:13" s="86" customFormat="1" ht="39.950000000000003" customHeight="1" thickBot="1" x14ac:dyDescent="0.25">
      <c r="A6" s="91" t="s">
        <v>201</v>
      </c>
      <c r="B6" s="90">
        <v>10.5</v>
      </c>
      <c r="C6" s="90">
        <v>0</v>
      </c>
      <c r="D6" s="90">
        <v>21</v>
      </c>
      <c r="E6" s="90">
        <v>4</v>
      </c>
      <c r="F6" s="90">
        <v>0.5</v>
      </c>
      <c r="G6" s="90">
        <v>6</v>
      </c>
      <c r="H6" s="90">
        <v>2</v>
      </c>
      <c r="I6" s="89">
        <f>SUM(B6:H6)</f>
        <v>44</v>
      </c>
    </row>
    <row r="7" spans="1:13" s="86" customFormat="1" ht="22.5" customHeight="1" thickBot="1" x14ac:dyDescent="0.25">
      <c r="A7" s="88" t="s">
        <v>51</v>
      </c>
      <c r="B7" s="87">
        <f t="shared" ref="B7:I7" si="0">SUM(B3:B6)</f>
        <v>118</v>
      </c>
      <c r="C7" s="120">
        <f t="shared" si="0"/>
        <v>6</v>
      </c>
      <c r="D7" s="120">
        <f t="shared" si="0"/>
        <v>27</v>
      </c>
      <c r="E7" s="87">
        <f t="shared" si="0"/>
        <v>4</v>
      </c>
      <c r="F7" s="87">
        <f t="shared" si="0"/>
        <v>4</v>
      </c>
      <c r="G7" s="87">
        <f t="shared" si="0"/>
        <v>6</v>
      </c>
      <c r="H7" s="87">
        <f t="shared" si="0"/>
        <v>34</v>
      </c>
      <c r="I7" s="87">
        <f t="shared" si="0"/>
        <v>199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74"/>
  <sheetViews>
    <sheetView tabSelected="1" view="pageBreakPreview" zoomScale="60" zoomScaleNormal="75" workbookViewId="0">
      <pane xSplit="28" ySplit="5" topLeftCell="AC24" activePane="bottomRight" state="frozen"/>
      <selection pane="topRight" activeCell="AC1" sqref="AC1"/>
      <selection pane="bottomLeft" activeCell="A6" sqref="A6"/>
      <selection pane="bottomRight" activeCell="AU35" sqref="AU35"/>
    </sheetView>
  </sheetViews>
  <sheetFormatPr defaultColWidth="9.140625" defaultRowHeight="12.75" x14ac:dyDescent="0.2"/>
  <cols>
    <col min="1" max="4" width="2.7109375" customWidth="1"/>
    <col min="5" max="5" width="2.140625" customWidth="1"/>
    <col min="6" max="6" width="2.7109375" hidden="1" customWidth="1"/>
    <col min="7" max="23" width="2.7109375" customWidth="1"/>
    <col min="24" max="24" width="1" customWidth="1"/>
    <col min="25" max="25" width="0.140625" customWidth="1"/>
    <col min="26" max="26" width="0.5703125" customWidth="1"/>
    <col min="27" max="27" width="1.140625" hidden="1" customWidth="1"/>
    <col min="28" max="28" width="2.7109375" hidden="1" customWidth="1"/>
    <col min="29" max="29" width="11.42578125" customWidth="1"/>
    <col min="30" max="30" width="7.85546875" customWidth="1"/>
    <col min="31" max="31" width="8.140625" customWidth="1"/>
    <col min="32" max="32" width="8.42578125" customWidth="1"/>
    <col min="33" max="33" width="8.28515625" customWidth="1"/>
    <col min="34" max="34" width="8.7109375" customWidth="1"/>
    <col min="35" max="35" width="7.42578125" customWidth="1"/>
    <col min="36" max="36" width="9.28515625" customWidth="1"/>
    <col min="37" max="37" width="7.5703125" customWidth="1"/>
    <col min="38" max="41" width="9.7109375" customWidth="1"/>
    <col min="42" max="42" width="10.42578125" customWidth="1"/>
    <col min="43" max="43" width="11.42578125" customWidth="1"/>
    <col min="44" max="44" width="9.7109375" customWidth="1"/>
    <col min="45" max="45" width="10" customWidth="1"/>
    <col min="46" max="46" width="11" customWidth="1"/>
    <col min="47" max="47" width="10" customWidth="1"/>
    <col min="48" max="48" width="10.7109375" customWidth="1"/>
    <col min="49" max="49" width="10.5703125" customWidth="1"/>
    <col min="50" max="50" width="13.140625" customWidth="1"/>
  </cols>
  <sheetData>
    <row r="1" spans="1:51" ht="45" customHeight="1" thickBot="1" x14ac:dyDescent="0.25">
      <c r="A1" s="201" t="s">
        <v>171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2"/>
      <c r="AD1" s="202"/>
      <c r="AE1" s="202"/>
      <c r="AF1" s="202"/>
      <c r="AG1" s="202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</row>
    <row r="2" spans="1:51" ht="17.25" customHeight="1" x14ac:dyDescent="0.2">
      <c r="A2" s="203" t="s">
        <v>17</v>
      </c>
      <c r="B2" s="204"/>
      <c r="C2" s="204"/>
      <c r="D2" s="204"/>
      <c r="E2" s="204"/>
      <c r="F2" s="204"/>
      <c r="G2" s="211" t="s">
        <v>65</v>
      </c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3"/>
      <c r="AC2" s="217" t="s">
        <v>84</v>
      </c>
      <c r="AD2" s="218"/>
      <c r="AE2" s="218"/>
      <c r="AF2" s="219"/>
      <c r="AG2" s="226" t="s">
        <v>170</v>
      </c>
      <c r="AH2" s="230" t="s">
        <v>128</v>
      </c>
      <c r="AI2" s="230"/>
      <c r="AJ2" s="230"/>
      <c r="AK2" s="230"/>
      <c r="AL2" s="230"/>
      <c r="AM2" s="230"/>
      <c r="AN2" s="230"/>
      <c r="AO2" s="230"/>
      <c r="AP2" s="230"/>
      <c r="AQ2" s="231" t="s">
        <v>46</v>
      </c>
      <c r="AR2" s="231"/>
      <c r="AS2" s="231"/>
      <c r="AT2" s="231"/>
      <c r="AU2" s="231"/>
      <c r="AV2" s="231"/>
      <c r="AW2" s="231"/>
      <c r="AX2" s="231"/>
    </row>
    <row r="3" spans="1:51" ht="19.5" customHeight="1" x14ac:dyDescent="0.2">
      <c r="A3" s="205"/>
      <c r="B3" s="206"/>
      <c r="C3" s="206"/>
      <c r="D3" s="206"/>
      <c r="E3" s="206"/>
      <c r="F3" s="206"/>
      <c r="G3" s="214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6"/>
      <c r="AC3" s="220"/>
      <c r="AD3" s="221"/>
      <c r="AE3" s="221"/>
      <c r="AF3" s="222"/>
      <c r="AG3" s="227"/>
      <c r="AH3" s="232" t="s">
        <v>157</v>
      </c>
      <c r="AI3" s="232" t="s">
        <v>158</v>
      </c>
      <c r="AJ3" s="234" t="s">
        <v>168</v>
      </c>
      <c r="AK3" s="234"/>
      <c r="AL3" s="234"/>
      <c r="AM3" s="234"/>
      <c r="AN3" s="234"/>
      <c r="AO3" s="234"/>
      <c r="AP3" s="235"/>
      <c r="AQ3" s="236" t="s">
        <v>0</v>
      </c>
      <c r="AR3" s="237"/>
      <c r="AS3" s="236" t="s">
        <v>1</v>
      </c>
      <c r="AT3" s="237"/>
      <c r="AU3" s="236" t="s">
        <v>2</v>
      </c>
      <c r="AV3" s="237"/>
      <c r="AW3" s="236" t="s">
        <v>14</v>
      </c>
      <c r="AX3" s="237"/>
    </row>
    <row r="4" spans="1:51" ht="20.25" customHeight="1" x14ac:dyDescent="0.2">
      <c r="A4" s="207"/>
      <c r="B4" s="208"/>
      <c r="C4" s="208"/>
      <c r="D4" s="208"/>
      <c r="E4" s="208"/>
      <c r="F4" s="208"/>
      <c r="G4" s="214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220"/>
      <c r="AD4" s="221"/>
      <c r="AE4" s="221"/>
      <c r="AF4" s="222"/>
      <c r="AG4" s="228"/>
      <c r="AH4" s="233"/>
      <c r="AI4" s="233"/>
      <c r="AJ4" s="240" t="s">
        <v>45</v>
      </c>
      <c r="AK4" s="242" t="s">
        <v>169</v>
      </c>
      <c r="AL4" s="234"/>
      <c r="AM4" s="234"/>
      <c r="AN4" s="234"/>
      <c r="AO4" s="234"/>
      <c r="AP4" s="235"/>
      <c r="AQ4" s="238"/>
      <c r="AR4" s="239"/>
      <c r="AS4" s="238"/>
      <c r="AT4" s="239"/>
      <c r="AU4" s="238"/>
      <c r="AV4" s="239"/>
      <c r="AW4" s="238"/>
      <c r="AX4" s="239"/>
    </row>
    <row r="5" spans="1:51" ht="36.75" customHeight="1" x14ac:dyDescent="0.2">
      <c r="A5" s="207"/>
      <c r="B5" s="208"/>
      <c r="C5" s="208"/>
      <c r="D5" s="208"/>
      <c r="E5" s="208"/>
      <c r="F5" s="208"/>
      <c r="G5" s="214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6"/>
      <c r="AC5" s="223"/>
      <c r="AD5" s="224"/>
      <c r="AE5" s="224"/>
      <c r="AF5" s="225"/>
      <c r="AG5" s="228"/>
      <c r="AH5" s="233"/>
      <c r="AI5" s="233"/>
      <c r="AJ5" s="222"/>
      <c r="AK5" s="227" t="s">
        <v>159</v>
      </c>
      <c r="AL5" s="244" t="s">
        <v>85</v>
      </c>
      <c r="AM5" s="246" t="s">
        <v>160</v>
      </c>
      <c r="AN5" s="246" t="s">
        <v>161</v>
      </c>
      <c r="AO5" s="246" t="s">
        <v>162</v>
      </c>
      <c r="AP5" s="246" t="s">
        <v>129</v>
      </c>
      <c r="AQ5" s="248" t="s">
        <v>278</v>
      </c>
      <c r="AR5" s="248" t="s">
        <v>309</v>
      </c>
      <c r="AS5" s="248" t="s">
        <v>310</v>
      </c>
      <c r="AT5" s="248" t="s">
        <v>311</v>
      </c>
      <c r="AU5" s="248" t="s">
        <v>312</v>
      </c>
      <c r="AV5" s="249" t="s">
        <v>313</v>
      </c>
      <c r="AW5" s="249" t="s">
        <v>314</v>
      </c>
      <c r="AX5" s="248" t="s">
        <v>315</v>
      </c>
    </row>
    <row r="6" spans="1:51" ht="113.25" customHeight="1" thickBot="1" x14ac:dyDescent="0.25">
      <c r="A6" s="209"/>
      <c r="B6" s="210"/>
      <c r="C6" s="210"/>
      <c r="D6" s="210"/>
      <c r="E6" s="210"/>
      <c r="F6" s="210"/>
      <c r="G6" s="214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6"/>
      <c r="AC6" s="138" t="s">
        <v>285</v>
      </c>
      <c r="AD6" s="139" t="s">
        <v>286</v>
      </c>
      <c r="AE6" s="139" t="s">
        <v>287</v>
      </c>
      <c r="AF6" s="139" t="s">
        <v>288</v>
      </c>
      <c r="AG6" s="229"/>
      <c r="AH6" s="233"/>
      <c r="AI6" s="233"/>
      <c r="AJ6" s="241"/>
      <c r="AK6" s="243"/>
      <c r="AL6" s="245"/>
      <c r="AM6" s="247"/>
      <c r="AN6" s="232"/>
      <c r="AO6" s="232"/>
      <c r="AP6" s="232"/>
      <c r="AQ6" s="248"/>
      <c r="AR6" s="249"/>
      <c r="AS6" s="249"/>
      <c r="AT6" s="249"/>
      <c r="AU6" s="249"/>
      <c r="AV6" s="250"/>
      <c r="AW6" s="251"/>
      <c r="AX6" s="248"/>
    </row>
    <row r="7" spans="1:51" s="2" customFormat="1" ht="18" customHeight="1" thickBot="1" x14ac:dyDescent="0.25">
      <c r="A7" s="252" t="s">
        <v>54</v>
      </c>
      <c r="B7" s="253"/>
      <c r="C7" s="253"/>
      <c r="D7" s="253"/>
      <c r="E7" s="253"/>
      <c r="F7" s="254"/>
      <c r="G7" s="255" t="s">
        <v>55</v>
      </c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140" t="s">
        <v>56</v>
      </c>
      <c r="AD7" s="140" t="s">
        <v>289</v>
      </c>
      <c r="AE7" s="140" t="s">
        <v>57</v>
      </c>
      <c r="AF7" s="140" t="s">
        <v>58</v>
      </c>
      <c r="AG7" s="42"/>
      <c r="AH7" s="41" t="s">
        <v>59</v>
      </c>
      <c r="AI7" s="45" t="s">
        <v>163</v>
      </c>
      <c r="AJ7" s="43" t="s">
        <v>164</v>
      </c>
      <c r="AK7" s="43" t="s">
        <v>60</v>
      </c>
      <c r="AL7" s="44" t="s">
        <v>61</v>
      </c>
      <c r="AM7" s="32" t="s">
        <v>62</v>
      </c>
      <c r="AN7" s="32" t="s">
        <v>63</v>
      </c>
      <c r="AO7" s="32" t="s">
        <v>64</v>
      </c>
      <c r="AP7" s="32" t="s">
        <v>144</v>
      </c>
      <c r="AQ7" s="20" t="s">
        <v>145</v>
      </c>
      <c r="AR7" s="14" t="s">
        <v>165</v>
      </c>
      <c r="AS7" s="14" t="s">
        <v>166</v>
      </c>
      <c r="AT7" s="14" t="s">
        <v>167</v>
      </c>
      <c r="AU7" s="16" t="s">
        <v>279</v>
      </c>
      <c r="AV7" s="16" t="s">
        <v>290</v>
      </c>
      <c r="AW7" s="14" t="s">
        <v>291</v>
      </c>
      <c r="AX7" s="16" t="s">
        <v>292</v>
      </c>
    </row>
    <row r="8" spans="1:51" ht="41.25" customHeight="1" x14ac:dyDescent="0.25">
      <c r="A8" s="268" t="s">
        <v>86</v>
      </c>
      <c r="B8" s="269"/>
      <c r="C8" s="269"/>
      <c r="D8" s="269"/>
      <c r="E8" s="269"/>
      <c r="F8" s="269"/>
      <c r="G8" s="270" t="s">
        <v>87</v>
      </c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141" t="s">
        <v>54</v>
      </c>
      <c r="AD8" s="141" t="s">
        <v>164</v>
      </c>
      <c r="AE8" s="141" t="s">
        <v>289</v>
      </c>
      <c r="AF8" s="141" t="s">
        <v>54</v>
      </c>
      <c r="AG8" s="125">
        <f>SUM(AG9+AG24)</f>
        <v>1488</v>
      </c>
      <c r="AH8" s="125">
        <f t="shared" ref="AH8:AX8" si="0">SUM(AH9+AH24)</f>
        <v>1488</v>
      </c>
      <c r="AI8" s="125">
        <f t="shared" si="0"/>
        <v>12</v>
      </c>
      <c r="AJ8" s="125">
        <f t="shared" si="0"/>
        <v>1476</v>
      </c>
      <c r="AK8" s="125">
        <f t="shared" si="0"/>
        <v>726</v>
      </c>
      <c r="AL8" s="125">
        <f t="shared" si="0"/>
        <v>702</v>
      </c>
      <c r="AM8" s="125">
        <f t="shared" si="0"/>
        <v>0</v>
      </c>
      <c r="AN8" s="125">
        <f t="shared" si="0"/>
        <v>0</v>
      </c>
      <c r="AO8" s="125">
        <f t="shared" si="0"/>
        <v>50</v>
      </c>
      <c r="AP8" s="125">
        <f t="shared" si="0"/>
        <v>0</v>
      </c>
      <c r="AQ8" s="125">
        <f>SUM(AQ9+AQ24)</f>
        <v>576</v>
      </c>
      <c r="AR8" s="125">
        <f t="shared" si="0"/>
        <v>634</v>
      </c>
      <c r="AS8" s="125">
        <f t="shared" si="0"/>
        <v>156</v>
      </c>
      <c r="AT8" s="125">
        <f t="shared" si="0"/>
        <v>110</v>
      </c>
      <c r="AU8" s="125">
        <f t="shared" si="0"/>
        <v>0</v>
      </c>
      <c r="AV8" s="125">
        <f t="shared" si="0"/>
        <v>0</v>
      </c>
      <c r="AW8" s="125">
        <f t="shared" si="0"/>
        <v>0</v>
      </c>
      <c r="AX8" s="125">
        <f t="shared" si="0"/>
        <v>0</v>
      </c>
      <c r="AY8" s="119">
        <f>SUM(AY9+AY24)</f>
        <v>1476</v>
      </c>
    </row>
    <row r="9" spans="1:51" ht="50.25" customHeight="1" x14ac:dyDescent="0.25">
      <c r="A9" s="272"/>
      <c r="B9" s="273"/>
      <c r="C9" s="273"/>
      <c r="D9" s="273"/>
      <c r="E9" s="273"/>
      <c r="F9" s="274"/>
      <c r="G9" s="275" t="s">
        <v>296</v>
      </c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7"/>
      <c r="AC9" s="124" t="s">
        <v>54</v>
      </c>
      <c r="AD9" s="124" t="s">
        <v>163</v>
      </c>
      <c r="AE9" s="124" t="s">
        <v>289</v>
      </c>
      <c r="AF9" s="124"/>
      <c r="AG9" s="132">
        <f>SUM(AG10:AG23)</f>
        <v>1452</v>
      </c>
      <c r="AH9" s="132">
        <f t="shared" ref="AH9:AX9" si="1">SUM(AH10:AH23)</f>
        <v>1452</v>
      </c>
      <c r="AI9" s="132">
        <f t="shared" si="1"/>
        <v>12</v>
      </c>
      <c r="AJ9" s="132">
        <f t="shared" si="1"/>
        <v>1440</v>
      </c>
      <c r="AK9" s="132">
        <f t="shared" si="1"/>
        <v>712</v>
      </c>
      <c r="AL9" s="132">
        <f t="shared" si="1"/>
        <v>682</v>
      </c>
      <c r="AM9" s="132">
        <f t="shared" si="1"/>
        <v>0</v>
      </c>
      <c r="AN9" s="132">
        <f t="shared" si="1"/>
        <v>0</v>
      </c>
      <c r="AO9" s="132">
        <f t="shared" si="1"/>
        <v>48</v>
      </c>
      <c r="AP9" s="132">
        <f t="shared" si="1"/>
        <v>0</v>
      </c>
      <c r="AQ9" s="132">
        <f>SUM(AQ10:AQ23)</f>
        <v>559</v>
      </c>
      <c r="AR9" s="132">
        <f t="shared" si="1"/>
        <v>615</v>
      </c>
      <c r="AS9" s="132">
        <f t="shared" si="1"/>
        <v>156</v>
      </c>
      <c r="AT9" s="132">
        <f t="shared" si="1"/>
        <v>110</v>
      </c>
      <c r="AU9" s="132">
        <f t="shared" si="1"/>
        <v>0</v>
      </c>
      <c r="AV9" s="132">
        <f t="shared" si="1"/>
        <v>0</v>
      </c>
      <c r="AW9" s="132">
        <f t="shared" si="1"/>
        <v>0</v>
      </c>
      <c r="AX9" s="132">
        <f t="shared" si="1"/>
        <v>0</v>
      </c>
      <c r="AY9" s="119">
        <f>SUM(AY10:AY23)</f>
        <v>1440</v>
      </c>
    </row>
    <row r="10" spans="1:51" ht="27.75" customHeight="1" x14ac:dyDescent="0.2">
      <c r="A10" s="256" t="s">
        <v>88</v>
      </c>
      <c r="B10" s="256"/>
      <c r="C10" s="256"/>
      <c r="D10" s="256"/>
      <c r="E10" s="256"/>
      <c r="F10" s="256"/>
      <c r="G10" s="265" t="s">
        <v>152</v>
      </c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7"/>
      <c r="AC10" s="19"/>
      <c r="AD10" s="19"/>
      <c r="AE10" s="19">
        <v>2</v>
      </c>
      <c r="AF10" s="19"/>
      <c r="AG10" s="152">
        <f>AH10</f>
        <v>72</v>
      </c>
      <c r="AH10" s="152">
        <f>AI10+AJ10</f>
        <v>72</v>
      </c>
      <c r="AI10" s="153">
        <v>0</v>
      </c>
      <c r="AJ10" s="158">
        <v>72</v>
      </c>
      <c r="AK10" s="152">
        <v>36</v>
      </c>
      <c r="AL10" s="152">
        <v>30</v>
      </c>
      <c r="AM10" s="26"/>
      <c r="AN10" s="26"/>
      <c r="AO10" s="152">
        <v>6</v>
      </c>
      <c r="AP10" s="26"/>
      <c r="AQ10" s="19">
        <v>34</v>
      </c>
      <c r="AR10" s="19">
        <v>38</v>
      </c>
      <c r="AS10" s="19"/>
      <c r="AT10" s="19"/>
      <c r="AU10" s="19"/>
      <c r="AV10" s="19"/>
      <c r="AW10" s="19"/>
      <c r="AX10" s="19"/>
      <c r="AY10" s="116">
        <f>SUM(AQ10:AX10)</f>
        <v>72</v>
      </c>
    </row>
    <row r="11" spans="1:51" ht="31.5" customHeight="1" x14ac:dyDescent="0.2">
      <c r="A11" s="256" t="s">
        <v>153</v>
      </c>
      <c r="B11" s="256"/>
      <c r="C11" s="256"/>
      <c r="D11" s="256"/>
      <c r="E11" s="256"/>
      <c r="F11" s="256"/>
      <c r="G11" s="257" t="s">
        <v>154</v>
      </c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9"/>
      <c r="AC11" s="19"/>
      <c r="AD11" s="19">
        <v>2</v>
      </c>
      <c r="AE11" s="19"/>
      <c r="AF11" s="19"/>
      <c r="AG11" s="152">
        <f t="shared" ref="AG11:AG23" si="2">AH11</f>
        <v>108</v>
      </c>
      <c r="AH11" s="152">
        <f t="shared" ref="AH11:AH22" si="3">AI11+AJ11</f>
        <v>108</v>
      </c>
      <c r="AI11" s="153">
        <v>0</v>
      </c>
      <c r="AJ11" s="152">
        <v>108</v>
      </c>
      <c r="AK11" s="152">
        <v>52</v>
      </c>
      <c r="AL11" s="152">
        <v>54</v>
      </c>
      <c r="AM11" s="26"/>
      <c r="AN11" s="26"/>
      <c r="AO11" s="152">
        <v>2</v>
      </c>
      <c r="AP11" s="26"/>
      <c r="AQ11" s="19">
        <v>34</v>
      </c>
      <c r="AR11" s="19">
        <v>74</v>
      </c>
      <c r="AS11" s="19"/>
      <c r="AT11" s="19"/>
      <c r="AU11" s="19"/>
      <c r="AV11" s="19"/>
      <c r="AW11" s="19"/>
      <c r="AX11" s="19"/>
      <c r="AY11" s="116">
        <f t="shared" ref="AY11:AY23" si="4">SUM(AQ11:AX11)</f>
        <v>108</v>
      </c>
    </row>
    <row r="12" spans="1:51" ht="31.5" customHeight="1" x14ac:dyDescent="0.2">
      <c r="A12" s="260" t="s">
        <v>89</v>
      </c>
      <c r="B12" s="260"/>
      <c r="C12" s="260"/>
      <c r="D12" s="260"/>
      <c r="E12" s="260"/>
      <c r="F12" s="149"/>
      <c r="G12" s="257" t="s">
        <v>18</v>
      </c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61"/>
      <c r="X12" s="261"/>
      <c r="Y12" s="261"/>
      <c r="Z12" s="261"/>
      <c r="AA12" s="261"/>
      <c r="AB12" s="262"/>
      <c r="AC12" s="19"/>
      <c r="AD12" s="19"/>
      <c r="AE12" s="19">
        <v>4</v>
      </c>
      <c r="AF12" s="19"/>
      <c r="AG12" s="152">
        <f t="shared" si="2"/>
        <v>340</v>
      </c>
      <c r="AH12" s="152">
        <f t="shared" si="3"/>
        <v>340</v>
      </c>
      <c r="AI12" s="153">
        <v>0</v>
      </c>
      <c r="AJ12" s="152">
        <v>340</v>
      </c>
      <c r="AK12" s="152">
        <v>220</v>
      </c>
      <c r="AL12" s="152">
        <v>114</v>
      </c>
      <c r="AM12" s="26"/>
      <c r="AN12" s="26"/>
      <c r="AO12" s="152">
        <v>6</v>
      </c>
      <c r="AP12" s="26"/>
      <c r="AQ12" s="19">
        <v>68</v>
      </c>
      <c r="AR12" s="19">
        <v>92</v>
      </c>
      <c r="AS12" s="19">
        <v>70</v>
      </c>
      <c r="AT12" s="19">
        <v>110</v>
      </c>
      <c r="AU12" s="19"/>
      <c r="AV12" s="19"/>
      <c r="AW12" s="19"/>
      <c r="AX12" s="19"/>
      <c r="AY12" s="116">
        <f t="shared" si="4"/>
        <v>340</v>
      </c>
    </row>
    <row r="13" spans="1:51" ht="27.75" customHeight="1" x14ac:dyDescent="0.2">
      <c r="A13" s="263" t="s">
        <v>93</v>
      </c>
      <c r="B13" s="260"/>
      <c r="C13" s="260"/>
      <c r="D13" s="260"/>
      <c r="E13" s="260"/>
      <c r="F13" s="264"/>
      <c r="G13" s="265" t="s">
        <v>4</v>
      </c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7"/>
      <c r="AC13" s="19"/>
      <c r="AD13" s="19">
        <v>2</v>
      </c>
      <c r="AE13" s="19"/>
      <c r="AF13" s="19"/>
      <c r="AG13" s="152">
        <f t="shared" si="2"/>
        <v>72</v>
      </c>
      <c r="AH13" s="152">
        <f t="shared" si="3"/>
        <v>72</v>
      </c>
      <c r="AI13" s="153">
        <v>0</v>
      </c>
      <c r="AJ13" s="152">
        <v>72</v>
      </c>
      <c r="AK13" s="152"/>
      <c r="AL13" s="152">
        <v>72</v>
      </c>
      <c r="AM13" s="26"/>
      <c r="AN13" s="26"/>
      <c r="AO13" s="152">
        <v>2</v>
      </c>
      <c r="AP13" s="26"/>
      <c r="AQ13" s="19">
        <v>34</v>
      </c>
      <c r="AR13" s="19">
        <v>38</v>
      </c>
      <c r="AS13" s="19"/>
      <c r="AT13" s="19"/>
      <c r="AU13" s="19"/>
      <c r="AV13" s="19"/>
      <c r="AW13" s="19"/>
      <c r="AX13" s="19"/>
      <c r="AY13" s="116">
        <f t="shared" si="4"/>
        <v>72</v>
      </c>
    </row>
    <row r="14" spans="1:51" ht="24.75" customHeight="1" x14ac:dyDescent="0.2">
      <c r="A14" s="263" t="s">
        <v>90</v>
      </c>
      <c r="B14" s="260"/>
      <c r="C14" s="260"/>
      <c r="D14" s="260"/>
      <c r="E14" s="260"/>
      <c r="F14" s="149"/>
      <c r="G14" s="265" t="s">
        <v>67</v>
      </c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78"/>
      <c r="X14" s="278"/>
      <c r="Y14" s="278"/>
      <c r="Z14" s="278"/>
      <c r="AA14" s="278"/>
      <c r="AB14" s="279"/>
      <c r="AC14" s="19"/>
      <c r="AD14" s="148">
        <v>2</v>
      </c>
      <c r="AE14" s="148"/>
      <c r="AF14" s="148"/>
      <c r="AG14" s="152">
        <f t="shared" si="2"/>
        <v>144</v>
      </c>
      <c r="AH14" s="154">
        <f>AI14+AJ14</f>
        <v>144</v>
      </c>
      <c r="AI14" s="153">
        <v>0</v>
      </c>
      <c r="AJ14" s="152">
        <v>144</v>
      </c>
      <c r="AK14" s="152">
        <v>30</v>
      </c>
      <c r="AL14" s="152">
        <v>112</v>
      </c>
      <c r="AM14" s="26"/>
      <c r="AN14" s="26"/>
      <c r="AO14" s="152">
        <v>2</v>
      </c>
      <c r="AP14" s="26"/>
      <c r="AQ14" s="27">
        <v>68</v>
      </c>
      <c r="AR14" s="27">
        <v>76</v>
      </c>
      <c r="AS14" s="27"/>
      <c r="AT14" s="27"/>
      <c r="AU14" s="19"/>
      <c r="AV14" s="19"/>
      <c r="AW14" s="27"/>
      <c r="AX14" s="19"/>
      <c r="AY14" s="116">
        <f t="shared" si="4"/>
        <v>144</v>
      </c>
    </row>
    <row r="15" spans="1:51" ht="30" customHeight="1" x14ac:dyDescent="0.2">
      <c r="A15" s="263" t="s">
        <v>91</v>
      </c>
      <c r="B15" s="260"/>
      <c r="C15" s="260"/>
      <c r="D15" s="260"/>
      <c r="E15" s="260"/>
      <c r="F15" s="149"/>
      <c r="G15" s="265" t="s">
        <v>47</v>
      </c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78"/>
      <c r="X15" s="278"/>
      <c r="Y15" s="278"/>
      <c r="Z15" s="278"/>
      <c r="AA15" s="278"/>
      <c r="AB15" s="279"/>
      <c r="AC15" s="19"/>
      <c r="AD15" s="148"/>
      <c r="AE15" s="148">
        <v>3</v>
      </c>
      <c r="AF15" s="148"/>
      <c r="AG15" s="152">
        <f t="shared" si="2"/>
        <v>180</v>
      </c>
      <c r="AH15" s="154">
        <f t="shared" ref="AH15:AH17" si="5">AI15+AJ15</f>
        <v>180</v>
      </c>
      <c r="AI15" s="153">
        <v>0</v>
      </c>
      <c r="AJ15" s="152">
        <v>180</v>
      </c>
      <c r="AK15" s="152">
        <v>140</v>
      </c>
      <c r="AL15" s="152">
        <v>34</v>
      </c>
      <c r="AM15" s="26"/>
      <c r="AN15" s="26"/>
      <c r="AO15" s="152">
        <v>6</v>
      </c>
      <c r="AP15" s="26"/>
      <c r="AQ15" s="27">
        <v>68</v>
      </c>
      <c r="AR15" s="27">
        <v>62</v>
      </c>
      <c r="AS15" s="27">
        <v>50</v>
      </c>
      <c r="AT15" s="27"/>
      <c r="AU15" s="19"/>
      <c r="AV15" s="19"/>
      <c r="AW15" s="27"/>
      <c r="AX15" s="19"/>
      <c r="AY15" s="116">
        <f t="shared" si="4"/>
        <v>180</v>
      </c>
    </row>
    <row r="16" spans="1:51" ht="28.15" customHeight="1" x14ac:dyDescent="0.2">
      <c r="A16" s="263" t="s">
        <v>92</v>
      </c>
      <c r="B16" s="260"/>
      <c r="C16" s="260"/>
      <c r="D16" s="260"/>
      <c r="E16" s="260"/>
      <c r="F16" s="149"/>
      <c r="G16" s="280" t="s">
        <v>155</v>
      </c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78"/>
      <c r="X16" s="278"/>
      <c r="Y16" s="278"/>
      <c r="Z16" s="278"/>
      <c r="AA16" s="278"/>
      <c r="AB16" s="279"/>
      <c r="AC16" s="19"/>
      <c r="AD16" s="148">
        <v>2</v>
      </c>
      <c r="AE16" s="148"/>
      <c r="AF16" s="148"/>
      <c r="AG16" s="152">
        <f t="shared" si="2"/>
        <v>72</v>
      </c>
      <c r="AH16" s="154">
        <f t="shared" si="5"/>
        <v>72</v>
      </c>
      <c r="AI16" s="153">
        <v>0</v>
      </c>
      <c r="AJ16" s="152">
        <v>72</v>
      </c>
      <c r="AK16" s="152">
        <v>30</v>
      </c>
      <c r="AL16" s="152">
        <v>40</v>
      </c>
      <c r="AM16" s="26"/>
      <c r="AN16" s="26"/>
      <c r="AO16" s="152">
        <v>2</v>
      </c>
      <c r="AP16" s="26"/>
      <c r="AQ16" s="27">
        <v>36</v>
      </c>
      <c r="AR16" s="27">
        <v>36</v>
      </c>
      <c r="AS16" s="19"/>
      <c r="AT16" s="19"/>
      <c r="AU16" s="19"/>
      <c r="AV16" s="19"/>
      <c r="AW16" s="19"/>
      <c r="AX16" s="19"/>
      <c r="AY16" s="116">
        <f t="shared" si="4"/>
        <v>72</v>
      </c>
    </row>
    <row r="17" spans="1:51" ht="24.75" customHeight="1" x14ac:dyDescent="0.2">
      <c r="A17" s="263" t="s">
        <v>98</v>
      </c>
      <c r="B17" s="260"/>
      <c r="C17" s="260"/>
      <c r="D17" s="260"/>
      <c r="E17" s="260"/>
      <c r="F17" s="149"/>
      <c r="G17" s="265" t="s">
        <v>293</v>
      </c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78"/>
      <c r="X17" s="278"/>
      <c r="Y17" s="278"/>
      <c r="Z17" s="278"/>
      <c r="AA17" s="278"/>
      <c r="AB17" s="279"/>
      <c r="AC17" s="19"/>
      <c r="AD17" s="148">
        <v>1</v>
      </c>
      <c r="AE17" s="148"/>
      <c r="AF17" s="148"/>
      <c r="AG17" s="152">
        <f t="shared" si="2"/>
        <v>36</v>
      </c>
      <c r="AH17" s="154">
        <f t="shared" si="5"/>
        <v>36</v>
      </c>
      <c r="AI17" s="153">
        <v>0</v>
      </c>
      <c r="AJ17" s="152">
        <v>36</v>
      </c>
      <c r="AK17" s="152">
        <v>16</v>
      </c>
      <c r="AL17" s="152">
        <v>18</v>
      </c>
      <c r="AM17" s="26"/>
      <c r="AN17" s="26"/>
      <c r="AO17" s="152">
        <v>2</v>
      </c>
      <c r="AP17" s="26"/>
      <c r="AQ17" s="27">
        <v>36</v>
      </c>
      <c r="AR17" s="27"/>
      <c r="AS17" s="19"/>
      <c r="AT17" s="19"/>
      <c r="AU17" s="19"/>
      <c r="AV17" s="19"/>
      <c r="AW17" s="19"/>
      <c r="AX17" s="19"/>
      <c r="AY17" s="116">
        <f t="shared" si="4"/>
        <v>36</v>
      </c>
    </row>
    <row r="18" spans="1:51" ht="28.5" customHeight="1" x14ac:dyDescent="0.2">
      <c r="A18" s="263" t="s">
        <v>99</v>
      </c>
      <c r="B18" s="260"/>
      <c r="C18" s="260"/>
      <c r="D18" s="260"/>
      <c r="E18" s="260"/>
      <c r="F18" s="264"/>
      <c r="G18" s="265" t="s">
        <v>21</v>
      </c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7"/>
      <c r="AC18" s="19"/>
      <c r="AD18" s="19"/>
      <c r="AE18" s="19">
        <v>2</v>
      </c>
      <c r="AF18" s="19"/>
      <c r="AG18" s="152">
        <f t="shared" si="2"/>
        <v>136</v>
      </c>
      <c r="AH18" s="152">
        <f t="shared" si="3"/>
        <v>136</v>
      </c>
      <c r="AI18" s="153">
        <v>0</v>
      </c>
      <c r="AJ18" s="152">
        <v>136</v>
      </c>
      <c r="AK18" s="152">
        <v>84</v>
      </c>
      <c r="AL18" s="152">
        <v>46</v>
      </c>
      <c r="AM18" s="26"/>
      <c r="AN18" s="26"/>
      <c r="AO18" s="152">
        <v>6</v>
      </c>
      <c r="AP18" s="26"/>
      <c r="AQ18" s="19">
        <v>62</v>
      </c>
      <c r="AR18" s="19">
        <v>74</v>
      </c>
      <c r="AS18" s="19"/>
      <c r="AT18" s="19"/>
      <c r="AU18" s="19"/>
      <c r="AV18" s="19"/>
      <c r="AW18" s="19"/>
      <c r="AX18" s="19"/>
      <c r="AY18" s="116">
        <f t="shared" si="4"/>
        <v>136</v>
      </c>
    </row>
    <row r="19" spans="1:51" ht="32.25" customHeight="1" x14ac:dyDescent="0.2">
      <c r="A19" s="263" t="s">
        <v>94</v>
      </c>
      <c r="B19" s="260"/>
      <c r="C19" s="260"/>
      <c r="D19" s="260"/>
      <c r="E19" s="260"/>
      <c r="F19" s="149"/>
      <c r="G19" s="265" t="s">
        <v>294</v>
      </c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78"/>
      <c r="X19" s="278"/>
      <c r="Y19" s="278"/>
      <c r="Z19" s="278"/>
      <c r="AA19" s="278"/>
      <c r="AB19" s="279"/>
      <c r="AC19" s="19"/>
      <c r="AD19" s="148">
        <v>2</v>
      </c>
      <c r="AE19" s="148"/>
      <c r="AF19" s="148"/>
      <c r="AG19" s="152">
        <f t="shared" si="2"/>
        <v>72</v>
      </c>
      <c r="AH19" s="154">
        <f t="shared" si="3"/>
        <v>72</v>
      </c>
      <c r="AI19" s="153">
        <v>0</v>
      </c>
      <c r="AJ19" s="158">
        <v>72</v>
      </c>
      <c r="AK19" s="152">
        <v>36</v>
      </c>
      <c r="AL19" s="152">
        <v>34</v>
      </c>
      <c r="AM19" s="26"/>
      <c r="AN19" s="26"/>
      <c r="AO19" s="152">
        <v>2</v>
      </c>
      <c r="AP19" s="26"/>
      <c r="AQ19" s="27">
        <v>34</v>
      </c>
      <c r="AR19" s="27">
        <v>38</v>
      </c>
      <c r="AS19" s="27"/>
      <c r="AT19" s="27"/>
      <c r="AU19" s="19"/>
      <c r="AV19" s="19"/>
      <c r="AW19" s="27"/>
      <c r="AX19" s="19"/>
      <c r="AY19" s="116">
        <f t="shared" si="4"/>
        <v>72</v>
      </c>
    </row>
    <row r="20" spans="1:51" ht="28.5" customHeight="1" x14ac:dyDescent="0.2">
      <c r="A20" s="263" t="s">
        <v>95</v>
      </c>
      <c r="B20" s="282"/>
      <c r="C20" s="282"/>
      <c r="D20" s="282"/>
      <c r="E20" s="282"/>
      <c r="F20" s="149"/>
      <c r="G20" s="265" t="s">
        <v>96</v>
      </c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78"/>
      <c r="X20" s="278"/>
      <c r="Y20" s="278"/>
      <c r="Z20" s="278"/>
      <c r="AA20" s="278"/>
      <c r="AB20" s="279"/>
      <c r="AC20" s="19"/>
      <c r="AD20" s="148">
        <v>3</v>
      </c>
      <c r="AE20" s="148"/>
      <c r="AF20" s="148"/>
      <c r="AG20" s="152">
        <f t="shared" si="2"/>
        <v>36</v>
      </c>
      <c r="AH20" s="154">
        <f t="shared" si="3"/>
        <v>36</v>
      </c>
      <c r="AI20" s="153">
        <v>0</v>
      </c>
      <c r="AJ20" s="152">
        <v>36</v>
      </c>
      <c r="AK20" s="152">
        <v>28</v>
      </c>
      <c r="AL20" s="152">
        <v>6</v>
      </c>
      <c r="AM20" s="26"/>
      <c r="AN20" s="26"/>
      <c r="AO20" s="152">
        <v>2</v>
      </c>
      <c r="AP20" s="26"/>
      <c r="AQ20" s="159"/>
      <c r="AR20" s="27"/>
      <c r="AS20" s="159">
        <v>36</v>
      </c>
      <c r="AT20" s="27"/>
      <c r="AU20" s="19"/>
      <c r="AV20" s="19"/>
      <c r="AW20" s="27"/>
      <c r="AX20" s="19"/>
      <c r="AY20" s="116">
        <f t="shared" si="4"/>
        <v>36</v>
      </c>
    </row>
    <row r="21" spans="1:51" ht="23.25" customHeight="1" x14ac:dyDescent="0.2">
      <c r="A21" s="263" t="s">
        <v>156</v>
      </c>
      <c r="B21" s="260"/>
      <c r="C21" s="260"/>
      <c r="D21" s="260"/>
      <c r="E21" s="260"/>
      <c r="F21" s="264"/>
      <c r="G21" s="265" t="s">
        <v>5</v>
      </c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7"/>
      <c r="AC21" s="19">
        <v>1</v>
      </c>
      <c r="AD21" s="19">
        <v>2</v>
      </c>
      <c r="AE21" s="19"/>
      <c r="AF21" s="19"/>
      <c r="AG21" s="152">
        <f t="shared" si="2"/>
        <v>72</v>
      </c>
      <c r="AH21" s="152">
        <f t="shared" si="3"/>
        <v>72</v>
      </c>
      <c r="AI21" s="153">
        <v>0</v>
      </c>
      <c r="AJ21" s="152">
        <v>72</v>
      </c>
      <c r="AK21" s="152">
        <v>12</v>
      </c>
      <c r="AL21" s="152">
        <v>58</v>
      </c>
      <c r="AM21" s="26"/>
      <c r="AN21" s="26"/>
      <c r="AO21" s="152">
        <v>2</v>
      </c>
      <c r="AP21" s="26"/>
      <c r="AQ21" s="19">
        <v>34</v>
      </c>
      <c r="AR21" s="19">
        <v>38</v>
      </c>
      <c r="AS21" s="19"/>
      <c r="AT21" s="19"/>
      <c r="AU21" s="19"/>
      <c r="AV21" s="19"/>
      <c r="AW21" s="19"/>
      <c r="AX21" s="19"/>
      <c r="AY21" s="116">
        <f t="shared" si="4"/>
        <v>72</v>
      </c>
    </row>
    <row r="22" spans="1:51" ht="34.5" customHeight="1" x14ac:dyDescent="0.3">
      <c r="A22" s="263" t="s">
        <v>284</v>
      </c>
      <c r="B22" s="260"/>
      <c r="C22" s="260"/>
      <c r="D22" s="260"/>
      <c r="E22" s="260"/>
      <c r="F22" s="264"/>
      <c r="G22" s="265" t="s">
        <v>323</v>
      </c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90"/>
      <c r="AC22" s="19"/>
      <c r="AD22" s="19">
        <v>2</v>
      </c>
      <c r="AE22" s="19"/>
      <c r="AF22" s="19"/>
      <c r="AG22" s="152">
        <f t="shared" si="2"/>
        <v>68</v>
      </c>
      <c r="AH22" s="152">
        <f t="shared" si="3"/>
        <v>68</v>
      </c>
      <c r="AI22" s="153">
        <v>0</v>
      </c>
      <c r="AJ22" s="152">
        <v>68</v>
      </c>
      <c r="AK22" s="152">
        <v>20</v>
      </c>
      <c r="AL22" s="152">
        <v>46</v>
      </c>
      <c r="AM22" s="26"/>
      <c r="AN22" s="26"/>
      <c r="AO22" s="152">
        <v>2</v>
      </c>
      <c r="AP22" s="26"/>
      <c r="AQ22" s="19">
        <v>34</v>
      </c>
      <c r="AR22" s="19">
        <v>34</v>
      </c>
      <c r="AS22" s="19"/>
      <c r="AT22" s="19"/>
      <c r="AU22" s="19"/>
      <c r="AV22" s="19"/>
      <c r="AW22" s="19"/>
      <c r="AX22" s="19"/>
      <c r="AY22" s="116">
        <f t="shared" si="4"/>
        <v>68</v>
      </c>
    </row>
    <row r="23" spans="1:51" ht="23.25" customHeight="1" x14ac:dyDescent="0.2">
      <c r="A23" s="263"/>
      <c r="B23" s="282"/>
      <c r="C23" s="282"/>
      <c r="D23" s="282"/>
      <c r="E23" s="282"/>
      <c r="F23" s="149"/>
      <c r="G23" s="265" t="s">
        <v>295</v>
      </c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7"/>
      <c r="AC23" s="19"/>
      <c r="AD23" s="148"/>
      <c r="AE23" s="148"/>
      <c r="AF23" s="148">
        <v>2</v>
      </c>
      <c r="AG23" s="152">
        <f t="shared" si="2"/>
        <v>44</v>
      </c>
      <c r="AH23" s="154">
        <f>AI23+AJ23</f>
        <v>44</v>
      </c>
      <c r="AI23" s="153">
        <v>12</v>
      </c>
      <c r="AJ23" s="152">
        <f>AP23+AQ23+AR23+AS23+AT23+AU23+AV23+AW23</f>
        <v>32</v>
      </c>
      <c r="AK23" s="152">
        <v>8</v>
      </c>
      <c r="AL23" s="152">
        <v>18</v>
      </c>
      <c r="AM23" s="26"/>
      <c r="AN23" s="26"/>
      <c r="AO23" s="152">
        <v>6</v>
      </c>
      <c r="AP23" s="26"/>
      <c r="AQ23" s="27">
        <v>17</v>
      </c>
      <c r="AR23" s="27">
        <v>15</v>
      </c>
      <c r="AS23" s="27"/>
      <c r="AT23" s="27"/>
      <c r="AU23" s="19"/>
      <c r="AV23" s="19"/>
      <c r="AW23" s="27"/>
      <c r="AX23" s="19"/>
      <c r="AY23" s="116">
        <f t="shared" si="4"/>
        <v>32</v>
      </c>
    </row>
    <row r="24" spans="1:51" ht="49.5" customHeight="1" x14ac:dyDescent="0.2">
      <c r="A24" s="283"/>
      <c r="B24" s="284"/>
      <c r="C24" s="284"/>
      <c r="D24" s="284"/>
      <c r="E24" s="284"/>
      <c r="F24" s="284"/>
      <c r="G24" s="275" t="s">
        <v>297</v>
      </c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6"/>
      <c r="AC24" s="123"/>
      <c r="AD24" s="123">
        <v>1</v>
      </c>
      <c r="AE24" s="123"/>
      <c r="AF24" s="123"/>
      <c r="AG24" s="133">
        <f>SUM(AG25)</f>
        <v>36</v>
      </c>
      <c r="AH24" s="133">
        <f t="shared" ref="AH24:AX24" si="6">SUM(AH25)</f>
        <v>36</v>
      </c>
      <c r="AI24" s="133">
        <f t="shared" si="6"/>
        <v>0</v>
      </c>
      <c r="AJ24" s="133">
        <f t="shared" si="6"/>
        <v>36</v>
      </c>
      <c r="AK24" s="133">
        <f t="shared" si="6"/>
        <v>14</v>
      </c>
      <c r="AL24" s="133">
        <f t="shared" si="6"/>
        <v>20</v>
      </c>
      <c r="AM24" s="133">
        <f t="shared" si="6"/>
        <v>0</v>
      </c>
      <c r="AN24" s="133">
        <f t="shared" si="6"/>
        <v>0</v>
      </c>
      <c r="AO24" s="133">
        <f t="shared" si="6"/>
        <v>2</v>
      </c>
      <c r="AP24" s="133">
        <f t="shared" si="6"/>
        <v>0</v>
      </c>
      <c r="AQ24" s="133">
        <f t="shared" si="6"/>
        <v>17</v>
      </c>
      <c r="AR24" s="133">
        <f t="shared" si="6"/>
        <v>19</v>
      </c>
      <c r="AS24" s="133">
        <f t="shared" si="6"/>
        <v>0</v>
      </c>
      <c r="AT24" s="133">
        <f t="shared" si="6"/>
        <v>0</v>
      </c>
      <c r="AU24" s="133">
        <f t="shared" si="6"/>
        <v>0</v>
      </c>
      <c r="AV24" s="133">
        <f t="shared" si="6"/>
        <v>0</v>
      </c>
      <c r="AW24" s="133">
        <f t="shared" si="6"/>
        <v>0</v>
      </c>
      <c r="AX24" s="133">
        <f t="shared" si="6"/>
        <v>0</v>
      </c>
      <c r="AY24" s="116">
        <f>SUM(AY25)</f>
        <v>36</v>
      </c>
    </row>
    <row r="25" spans="1:51" ht="40.5" customHeight="1" x14ac:dyDescent="0.2">
      <c r="A25" s="287" t="s">
        <v>298</v>
      </c>
      <c r="B25" s="282"/>
      <c r="C25" s="282"/>
      <c r="D25" s="282"/>
      <c r="E25" s="282"/>
      <c r="F25" s="288"/>
      <c r="G25" s="265" t="s">
        <v>280</v>
      </c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7"/>
      <c r="AC25" s="5"/>
      <c r="AD25" s="12">
        <v>2</v>
      </c>
      <c r="AE25" s="12"/>
      <c r="AF25" s="12"/>
      <c r="AG25" s="155">
        <f>AH25+AN25</f>
        <v>36</v>
      </c>
      <c r="AH25" s="154">
        <f t="shared" ref="AH25" si="7">AI25+AJ25</f>
        <v>36</v>
      </c>
      <c r="AI25" s="153">
        <v>0</v>
      </c>
      <c r="AJ25" s="152">
        <v>36</v>
      </c>
      <c r="AK25" s="152">
        <v>14</v>
      </c>
      <c r="AL25" s="152">
        <v>20</v>
      </c>
      <c r="AM25" s="152"/>
      <c r="AN25" s="152"/>
      <c r="AO25" s="152">
        <v>2</v>
      </c>
      <c r="AP25" s="152"/>
      <c r="AQ25" s="27">
        <v>17</v>
      </c>
      <c r="AR25" s="27">
        <v>19</v>
      </c>
      <c r="AS25" s="27"/>
      <c r="AT25" s="27"/>
      <c r="AU25" s="19"/>
      <c r="AV25" s="19"/>
      <c r="AW25" s="27"/>
      <c r="AX25" s="19"/>
      <c r="AY25" s="116">
        <f>SUM(AQ25:AX25)</f>
        <v>36</v>
      </c>
    </row>
    <row r="26" spans="1:51" ht="51.75" customHeight="1" x14ac:dyDescent="0.2">
      <c r="A26" s="301" t="s">
        <v>6</v>
      </c>
      <c r="B26" s="302"/>
      <c r="C26" s="302"/>
      <c r="D26" s="302"/>
      <c r="E26" s="302"/>
      <c r="F26" s="302"/>
      <c r="G26" s="303" t="s">
        <v>20</v>
      </c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5"/>
      <c r="AC26" s="24">
        <v>4</v>
      </c>
      <c r="AD26" s="24">
        <v>5</v>
      </c>
      <c r="AE26" s="24"/>
      <c r="AF26" s="24"/>
      <c r="AG26" s="24">
        <f>AG27+AG28+AG29+AG30+AG31</f>
        <v>702</v>
      </c>
      <c r="AH26" s="24">
        <f>AH27+AH28+AH29+AH30+AH31</f>
        <v>702</v>
      </c>
      <c r="AI26" s="24">
        <f>AI27+AI28+AI29+AI30+AI31</f>
        <v>234</v>
      </c>
      <c r="AJ26" s="24">
        <f>AJ27+AJ28+AJ29+AJ30+AJ31</f>
        <v>468</v>
      </c>
      <c r="AK26" s="24">
        <f>AK27+AK28+AK29+AK30+AK31</f>
        <v>110</v>
      </c>
      <c r="AL26" s="24">
        <f t="shared" ref="AL26:AP26" si="8">AL27+AL28+AL29+AL30+AL31</f>
        <v>345</v>
      </c>
      <c r="AM26" s="24">
        <f>AM27+AM28+AM29+AM30+AM31</f>
        <v>0</v>
      </c>
      <c r="AN26" s="24">
        <f>AN27+AN28+AN29+AN30+AN31</f>
        <v>0</v>
      </c>
      <c r="AO26" s="24">
        <f>AO27+AO28+AO29+AO30+AO31</f>
        <v>13</v>
      </c>
      <c r="AP26" s="24">
        <f t="shared" si="8"/>
        <v>0</v>
      </c>
      <c r="AQ26" s="24">
        <f>AQ27+AQ28+AQ29+AQ30+AQ31</f>
        <v>0</v>
      </c>
      <c r="AR26" s="24">
        <f t="shared" ref="AR26:AX26" si="9">AR27+AR28+AR29+AR30+AR31</f>
        <v>0</v>
      </c>
      <c r="AS26" s="24">
        <f t="shared" si="9"/>
        <v>114</v>
      </c>
      <c r="AT26" s="24">
        <f t="shared" si="9"/>
        <v>84</v>
      </c>
      <c r="AU26" s="24">
        <f t="shared" si="9"/>
        <v>60</v>
      </c>
      <c r="AV26" s="24">
        <f t="shared" si="9"/>
        <v>92</v>
      </c>
      <c r="AW26" s="24">
        <f t="shared" si="9"/>
        <v>30</v>
      </c>
      <c r="AX26" s="24">
        <f t="shared" si="9"/>
        <v>88</v>
      </c>
      <c r="AY26" s="116">
        <f>SUM(AY27:AY31)</f>
        <v>468</v>
      </c>
    </row>
    <row r="27" spans="1:51" ht="32.25" customHeight="1" x14ac:dyDescent="0.2">
      <c r="A27" s="306" t="s">
        <v>7</v>
      </c>
      <c r="B27" s="296"/>
      <c r="C27" s="296"/>
      <c r="D27" s="296"/>
      <c r="E27" s="296"/>
      <c r="F27" s="296"/>
      <c r="G27" s="307" t="s">
        <v>3</v>
      </c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9"/>
      <c r="AC27" s="131"/>
      <c r="AD27" s="131">
        <v>8</v>
      </c>
      <c r="AE27" s="131"/>
      <c r="AF27" s="131"/>
      <c r="AG27" s="131">
        <f>AH27</f>
        <v>72</v>
      </c>
      <c r="AH27" s="5">
        <f>AI27+AJ27</f>
        <v>72</v>
      </c>
      <c r="AI27" s="6">
        <v>24</v>
      </c>
      <c r="AJ27" s="5">
        <f>AQ27+AR27+AS27+AT27+AU27+AV27+AW27+AX27</f>
        <v>48</v>
      </c>
      <c r="AK27" s="5">
        <v>41</v>
      </c>
      <c r="AL27" s="5">
        <v>5</v>
      </c>
      <c r="AM27" s="5"/>
      <c r="AN27" s="5"/>
      <c r="AO27" s="5">
        <v>2</v>
      </c>
      <c r="AP27" s="5"/>
      <c r="AQ27" s="5"/>
      <c r="AR27" s="5"/>
      <c r="AS27" s="4"/>
      <c r="AT27" s="4"/>
      <c r="AU27" s="4"/>
      <c r="AV27" s="4"/>
      <c r="AW27" s="4"/>
      <c r="AX27" s="4">
        <v>48</v>
      </c>
      <c r="AY27" s="116">
        <f>SUM(AQ27:AX27)</f>
        <v>48</v>
      </c>
    </row>
    <row r="28" spans="1:51" ht="30" customHeight="1" x14ac:dyDescent="0.2">
      <c r="A28" s="306" t="s">
        <v>8</v>
      </c>
      <c r="B28" s="296"/>
      <c r="C28" s="296"/>
      <c r="D28" s="296"/>
      <c r="E28" s="296"/>
      <c r="F28" s="296"/>
      <c r="G28" s="307" t="s">
        <v>21</v>
      </c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9"/>
      <c r="AC28" s="5"/>
      <c r="AD28" s="5">
        <v>3</v>
      </c>
      <c r="AE28" s="5"/>
      <c r="AF28" s="5"/>
      <c r="AG28" s="131">
        <f t="shared" ref="AG28" si="10">AH28</f>
        <v>72</v>
      </c>
      <c r="AH28" s="5">
        <f>AI28+AJ28</f>
        <v>72</v>
      </c>
      <c r="AI28" s="6">
        <v>24</v>
      </c>
      <c r="AJ28" s="5">
        <f t="shared" ref="AJ28:AJ31" si="11">AQ28+AR28+AS28+AT28+AU28+AV28+AW28+AX28</f>
        <v>48</v>
      </c>
      <c r="AK28" s="5">
        <v>41</v>
      </c>
      <c r="AL28" s="5">
        <v>5</v>
      </c>
      <c r="AM28" s="5"/>
      <c r="AN28" s="5"/>
      <c r="AO28" s="5">
        <v>2</v>
      </c>
      <c r="AP28" s="5"/>
      <c r="AQ28" s="5"/>
      <c r="AR28" s="5"/>
      <c r="AS28" s="4">
        <v>48</v>
      </c>
      <c r="AT28" s="4"/>
      <c r="AU28" s="4"/>
      <c r="AV28" s="4"/>
      <c r="AW28" s="4"/>
      <c r="AX28" s="4"/>
      <c r="AY28" s="116">
        <f t="shared" ref="AY28:AY31" si="12">SUM(AQ28:AX28)</f>
        <v>48</v>
      </c>
    </row>
    <row r="29" spans="1:51" ht="26.25" customHeight="1" x14ac:dyDescent="0.2">
      <c r="A29" s="291" t="s">
        <v>9</v>
      </c>
      <c r="B29" s="292"/>
      <c r="C29" s="292"/>
      <c r="D29" s="292"/>
      <c r="E29" s="292"/>
      <c r="F29" s="292"/>
      <c r="G29" s="293" t="s">
        <v>4</v>
      </c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94"/>
      <c r="Y29" s="294"/>
      <c r="Z29" s="294"/>
      <c r="AA29" s="294"/>
      <c r="AB29" s="295"/>
      <c r="AC29" s="12"/>
      <c r="AD29" s="12">
        <v>7</v>
      </c>
      <c r="AE29" s="12"/>
      <c r="AF29" s="12"/>
      <c r="AG29" s="131">
        <f>AH29</f>
        <v>258</v>
      </c>
      <c r="AH29" s="5">
        <f>AI29+AJ29</f>
        <v>258</v>
      </c>
      <c r="AI29" s="13">
        <v>86</v>
      </c>
      <c r="AJ29" s="5">
        <f t="shared" si="11"/>
        <v>172</v>
      </c>
      <c r="AK29" s="12"/>
      <c r="AL29" s="12">
        <v>170</v>
      </c>
      <c r="AM29" s="12"/>
      <c r="AN29" s="12"/>
      <c r="AO29" s="12">
        <v>2</v>
      </c>
      <c r="AP29" s="12"/>
      <c r="AQ29" s="12"/>
      <c r="AR29" s="12"/>
      <c r="AS29" s="33">
        <v>34</v>
      </c>
      <c r="AT29" s="33">
        <v>48</v>
      </c>
      <c r="AU29" s="33">
        <v>34</v>
      </c>
      <c r="AV29" s="33">
        <v>42</v>
      </c>
      <c r="AW29" s="33">
        <v>14</v>
      </c>
      <c r="AX29" s="33"/>
      <c r="AY29" s="116">
        <f t="shared" si="12"/>
        <v>172</v>
      </c>
    </row>
    <row r="30" spans="1:51" ht="27" customHeight="1" x14ac:dyDescent="0.2">
      <c r="A30" s="296" t="s">
        <v>10</v>
      </c>
      <c r="B30" s="296"/>
      <c r="C30" s="296"/>
      <c r="D30" s="296"/>
      <c r="E30" s="296"/>
      <c r="F30" s="296"/>
      <c r="G30" s="297" t="s">
        <v>5</v>
      </c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7"/>
      <c r="Y30" s="297"/>
      <c r="Z30" s="297"/>
      <c r="AA30" s="297"/>
      <c r="AB30" s="297"/>
      <c r="AC30" s="5" t="s">
        <v>320</v>
      </c>
      <c r="AD30" s="5">
        <v>7</v>
      </c>
      <c r="AE30" s="5"/>
      <c r="AF30" s="5"/>
      <c r="AG30" s="131">
        <f t="shared" ref="AG30:AG31" si="13">AH30</f>
        <v>240</v>
      </c>
      <c r="AH30" s="5">
        <f>AI30+AJ30</f>
        <v>240</v>
      </c>
      <c r="AI30" s="5">
        <v>80</v>
      </c>
      <c r="AJ30" s="5">
        <f t="shared" si="11"/>
        <v>160</v>
      </c>
      <c r="AK30" s="5"/>
      <c r="AL30" s="5">
        <v>155</v>
      </c>
      <c r="AM30" s="5"/>
      <c r="AN30" s="5"/>
      <c r="AO30" s="5">
        <v>5</v>
      </c>
      <c r="AP30" s="5"/>
      <c r="AQ30" s="5"/>
      <c r="AR30" s="5"/>
      <c r="AS30" s="5">
        <v>32</v>
      </c>
      <c r="AT30" s="5">
        <v>36</v>
      </c>
      <c r="AU30" s="5">
        <v>26</v>
      </c>
      <c r="AV30" s="5">
        <v>50</v>
      </c>
      <c r="AW30" s="5">
        <v>16</v>
      </c>
      <c r="AX30" s="5"/>
      <c r="AY30" s="116">
        <f t="shared" si="12"/>
        <v>160</v>
      </c>
    </row>
    <row r="31" spans="1:51" ht="30" customHeight="1" x14ac:dyDescent="0.2">
      <c r="A31" s="298" t="s">
        <v>77</v>
      </c>
      <c r="B31" s="299"/>
      <c r="C31" s="299"/>
      <c r="D31" s="299"/>
      <c r="E31" s="299"/>
      <c r="F31" s="299"/>
      <c r="G31" s="300" t="s">
        <v>141</v>
      </c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22"/>
      <c r="AD31" s="22">
        <v>8</v>
      </c>
      <c r="AE31" s="22"/>
      <c r="AF31" s="22"/>
      <c r="AG31" s="131">
        <f t="shared" si="13"/>
        <v>60</v>
      </c>
      <c r="AH31" s="5">
        <f>AI31+AJ31</f>
        <v>60</v>
      </c>
      <c r="AI31" s="23">
        <v>20</v>
      </c>
      <c r="AJ31" s="5">
        <f t="shared" si="11"/>
        <v>40</v>
      </c>
      <c r="AK31" s="22">
        <v>28</v>
      </c>
      <c r="AL31" s="22">
        <v>10</v>
      </c>
      <c r="AM31" s="22"/>
      <c r="AN31" s="22"/>
      <c r="AO31" s="22">
        <v>2</v>
      </c>
      <c r="AP31" s="22"/>
      <c r="AQ31" s="22"/>
      <c r="AR31" s="22"/>
      <c r="AS31" s="160"/>
      <c r="AT31" s="34"/>
      <c r="AU31" s="34"/>
      <c r="AV31" s="34"/>
      <c r="AW31" s="34"/>
      <c r="AX31" s="161">
        <v>40</v>
      </c>
      <c r="AY31" s="116">
        <f t="shared" si="12"/>
        <v>40</v>
      </c>
    </row>
    <row r="32" spans="1:51" ht="39.75" customHeight="1" x14ac:dyDescent="0.2">
      <c r="A32" s="312" t="s">
        <v>11</v>
      </c>
      <c r="B32" s="313"/>
      <c r="C32" s="313"/>
      <c r="D32" s="313"/>
      <c r="E32" s="313"/>
      <c r="F32" s="313"/>
      <c r="G32" s="303" t="s">
        <v>22</v>
      </c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5"/>
      <c r="AC32" s="24"/>
      <c r="AD32" s="24">
        <v>4</v>
      </c>
      <c r="AE32" s="24"/>
      <c r="AF32" s="24"/>
      <c r="AG32" s="24">
        <f>AG33+AG34+AG35+AG36</f>
        <v>462</v>
      </c>
      <c r="AH32" s="24">
        <f>AH33+AH34+AH35+AH36</f>
        <v>462</v>
      </c>
      <c r="AI32" s="24">
        <f t="shared" ref="AI32:AP32" si="14">AI33+AI34+AI35+AI36</f>
        <v>154</v>
      </c>
      <c r="AJ32" s="24">
        <f>AJ33+AJ34+AJ35+AJ36</f>
        <v>308</v>
      </c>
      <c r="AK32" s="24">
        <f>AK33+AK34+AK35+AK36</f>
        <v>136</v>
      </c>
      <c r="AL32" s="24">
        <f t="shared" si="14"/>
        <v>164</v>
      </c>
      <c r="AM32" s="24">
        <f>AM33+AM34+AM35+AM36</f>
        <v>0</v>
      </c>
      <c r="AN32" s="24">
        <f>AN33+AN34+AN35+AN36</f>
        <v>0</v>
      </c>
      <c r="AO32" s="24">
        <f>AO33+AO34+AO35+AO36</f>
        <v>8</v>
      </c>
      <c r="AP32" s="24">
        <f t="shared" si="14"/>
        <v>0</v>
      </c>
      <c r="AQ32" s="24">
        <f>AQ33+AQ34+AQ35+AQ36</f>
        <v>0</v>
      </c>
      <c r="AR32" s="24">
        <f t="shared" ref="AR32:AX32" si="15">AR33+AR34+AR35+AR36</f>
        <v>0</v>
      </c>
      <c r="AS32" s="24">
        <f t="shared" si="15"/>
        <v>32</v>
      </c>
      <c r="AT32" s="24">
        <f t="shared" si="15"/>
        <v>66</v>
      </c>
      <c r="AU32" s="24">
        <f t="shared" si="15"/>
        <v>102</v>
      </c>
      <c r="AV32" s="24">
        <f t="shared" si="15"/>
        <v>108</v>
      </c>
      <c r="AW32" s="24">
        <f t="shared" si="15"/>
        <v>0</v>
      </c>
      <c r="AX32" s="24">
        <f t="shared" si="15"/>
        <v>0</v>
      </c>
      <c r="AY32" s="116">
        <f>SUM(AY33:AY36)</f>
        <v>308</v>
      </c>
    </row>
    <row r="33" spans="1:51" ht="30" customHeight="1" x14ac:dyDescent="0.2">
      <c r="A33" s="310" t="s">
        <v>12</v>
      </c>
      <c r="B33" s="311"/>
      <c r="C33" s="311"/>
      <c r="D33" s="311"/>
      <c r="E33" s="311"/>
      <c r="F33" s="311"/>
      <c r="G33" s="307" t="s">
        <v>18</v>
      </c>
      <c r="H33" s="308"/>
      <c r="I33" s="308"/>
      <c r="J33" s="308"/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9"/>
      <c r="AC33" s="5"/>
      <c r="AD33" s="5">
        <v>6</v>
      </c>
      <c r="AE33" s="5"/>
      <c r="AF33" s="5"/>
      <c r="AG33" s="5">
        <f>AH33</f>
        <v>150</v>
      </c>
      <c r="AH33" s="5">
        <f>AI33+AJ33</f>
        <v>150</v>
      </c>
      <c r="AI33" s="6">
        <v>50</v>
      </c>
      <c r="AJ33" s="5">
        <v>100</v>
      </c>
      <c r="AK33" s="5">
        <v>38</v>
      </c>
      <c r="AL33" s="5">
        <v>60</v>
      </c>
      <c r="AM33" s="5"/>
      <c r="AN33" s="5"/>
      <c r="AO33" s="5">
        <v>2</v>
      </c>
      <c r="AP33" s="5"/>
      <c r="AQ33" s="5"/>
      <c r="AR33" s="4"/>
      <c r="AS33" s="5"/>
      <c r="AT33" s="5"/>
      <c r="AU33" s="5">
        <v>34</v>
      </c>
      <c r="AV33" s="5">
        <v>66</v>
      </c>
      <c r="AW33" s="5"/>
      <c r="AX33" s="5"/>
      <c r="AY33" s="116">
        <f>SUM(AQ33:AX33)</f>
        <v>100</v>
      </c>
    </row>
    <row r="34" spans="1:51" ht="30" customHeight="1" x14ac:dyDescent="0.2">
      <c r="A34" s="310" t="s">
        <v>13</v>
      </c>
      <c r="B34" s="311"/>
      <c r="C34" s="311"/>
      <c r="D34" s="311"/>
      <c r="E34" s="311"/>
      <c r="F34" s="311"/>
      <c r="G34" s="307" t="s">
        <v>67</v>
      </c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9"/>
      <c r="AC34" s="5"/>
      <c r="AD34" s="5">
        <v>4</v>
      </c>
      <c r="AE34" s="5"/>
      <c r="AF34" s="5"/>
      <c r="AG34" s="5">
        <f t="shared" ref="AG34:AG36" si="16">AH34</f>
        <v>90</v>
      </c>
      <c r="AH34" s="5">
        <f>AI34+AJ34</f>
        <v>90</v>
      </c>
      <c r="AI34" s="6">
        <v>30</v>
      </c>
      <c r="AJ34" s="5">
        <v>60</v>
      </c>
      <c r="AK34" s="5">
        <v>14</v>
      </c>
      <c r="AL34" s="5">
        <v>44</v>
      </c>
      <c r="AM34" s="5"/>
      <c r="AN34" s="5"/>
      <c r="AO34" s="5">
        <v>2</v>
      </c>
      <c r="AP34" s="5"/>
      <c r="AQ34" s="5"/>
      <c r="AR34" s="5"/>
      <c r="AS34" s="5">
        <v>32</v>
      </c>
      <c r="AT34" s="5">
        <v>28</v>
      </c>
      <c r="AU34" s="5"/>
      <c r="AV34" s="5"/>
      <c r="AW34" s="5"/>
      <c r="AX34" s="5"/>
      <c r="AY34" s="116">
        <f t="shared" ref="AY34:AY36" si="17">SUM(AQ34:AX34)</f>
        <v>60</v>
      </c>
    </row>
    <row r="35" spans="1:51" ht="32.25" customHeight="1" x14ac:dyDescent="0.2">
      <c r="A35" s="310" t="s">
        <v>72</v>
      </c>
      <c r="B35" s="311"/>
      <c r="C35" s="311"/>
      <c r="D35" s="311"/>
      <c r="E35" s="311"/>
      <c r="F35" s="311"/>
      <c r="G35" s="307" t="s">
        <v>97</v>
      </c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9"/>
      <c r="AC35" s="131"/>
      <c r="AD35" s="131">
        <v>6</v>
      </c>
      <c r="AE35" s="131"/>
      <c r="AF35" s="131"/>
      <c r="AG35" s="5">
        <f t="shared" si="16"/>
        <v>114</v>
      </c>
      <c r="AH35" s="5">
        <f>AI35+AJ35</f>
        <v>114</v>
      </c>
      <c r="AI35" s="6">
        <v>38</v>
      </c>
      <c r="AJ35" s="5">
        <v>76</v>
      </c>
      <c r="AK35" s="5">
        <v>54</v>
      </c>
      <c r="AL35" s="5">
        <v>20</v>
      </c>
      <c r="AM35" s="5"/>
      <c r="AN35" s="5"/>
      <c r="AO35" s="5">
        <v>2</v>
      </c>
      <c r="AP35" s="5"/>
      <c r="AQ35" s="5"/>
      <c r="AR35" s="4"/>
      <c r="AS35" s="4"/>
      <c r="AT35" s="4"/>
      <c r="AU35" s="4">
        <v>34</v>
      </c>
      <c r="AV35" s="5">
        <v>42</v>
      </c>
      <c r="AW35" s="5"/>
      <c r="AX35" s="5"/>
      <c r="AY35" s="116">
        <f t="shared" si="17"/>
        <v>76</v>
      </c>
    </row>
    <row r="36" spans="1:51" ht="31.5" customHeight="1" x14ac:dyDescent="0.2">
      <c r="A36" s="310" t="s">
        <v>142</v>
      </c>
      <c r="B36" s="311"/>
      <c r="C36" s="311"/>
      <c r="D36" s="311"/>
      <c r="E36" s="311"/>
      <c r="F36" s="311"/>
      <c r="G36" s="307" t="s">
        <v>47</v>
      </c>
      <c r="H36" s="308"/>
      <c r="I36" s="308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9"/>
      <c r="AC36" s="22"/>
      <c r="AD36" s="22">
        <v>5</v>
      </c>
      <c r="AE36" s="22"/>
      <c r="AF36" s="22"/>
      <c r="AG36" s="5">
        <f t="shared" si="16"/>
        <v>108</v>
      </c>
      <c r="AH36" s="5">
        <f>AI36+AJ36</f>
        <v>108</v>
      </c>
      <c r="AI36" s="23">
        <v>36</v>
      </c>
      <c r="AJ36" s="22">
        <v>72</v>
      </c>
      <c r="AK36" s="22">
        <v>30</v>
      </c>
      <c r="AL36" s="22">
        <v>40</v>
      </c>
      <c r="AM36" s="22"/>
      <c r="AN36" s="22"/>
      <c r="AO36" s="22">
        <v>2</v>
      </c>
      <c r="AP36" s="22"/>
      <c r="AQ36" s="22"/>
      <c r="AR36" s="22"/>
      <c r="AS36" s="22"/>
      <c r="AT36" s="22">
        <v>38</v>
      </c>
      <c r="AU36" s="34">
        <v>34</v>
      </c>
      <c r="AV36" s="34"/>
      <c r="AW36" s="34"/>
      <c r="AX36" s="34"/>
      <c r="AY36" s="116">
        <f t="shared" si="17"/>
        <v>72</v>
      </c>
    </row>
    <row r="37" spans="1:51" ht="36" customHeight="1" x14ac:dyDescent="0.2">
      <c r="A37" s="301" t="s">
        <v>23</v>
      </c>
      <c r="B37" s="302"/>
      <c r="C37" s="302"/>
      <c r="D37" s="302"/>
      <c r="E37" s="302"/>
      <c r="F37" s="302"/>
      <c r="G37" s="303" t="s">
        <v>299</v>
      </c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5"/>
      <c r="AC37" s="129"/>
      <c r="AD37" s="129" t="s">
        <v>144</v>
      </c>
      <c r="AE37" s="129" t="s">
        <v>61</v>
      </c>
      <c r="AF37" s="129"/>
      <c r="AG37" s="24">
        <f t="shared" ref="AG37:AL37" si="18">AG38+AG53</f>
        <v>4342</v>
      </c>
      <c r="AH37" s="24">
        <f t="shared" si="18"/>
        <v>4270</v>
      </c>
      <c r="AI37" s="24">
        <f t="shared" si="18"/>
        <v>1016</v>
      </c>
      <c r="AJ37" s="24">
        <f t="shared" si="18"/>
        <v>3248</v>
      </c>
      <c r="AK37" s="24">
        <f t="shared" si="18"/>
        <v>1077</v>
      </c>
      <c r="AL37" s="24">
        <f t="shared" si="18"/>
        <v>2098</v>
      </c>
      <c r="AM37" s="24">
        <f>AM53</f>
        <v>1177</v>
      </c>
      <c r="AN37" s="24">
        <f t="shared" ref="AN37:AY37" si="19">AN38+AN53</f>
        <v>0</v>
      </c>
      <c r="AO37" s="24">
        <f t="shared" si="19"/>
        <v>89</v>
      </c>
      <c r="AP37" s="24">
        <f t="shared" si="19"/>
        <v>40</v>
      </c>
      <c r="AQ37" s="24">
        <f t="shared" si="19"/>
        <v>36</v>
      </c>
      <c r="AR37" s="24">
        <f t="shared" si="19"/>
        <v>230</v>
      </c>
      <c r="AS37" s="24">
        <f t="shared" si="19"/>
        <v>304</v>
      </c>
      <c r="AT37" s="24">
        <f t="shared" si="19"/>
        <v>592</v>
      </c>
      <c r="AU37" s="24">
        <f t="shared" si="19"/>
        <v>438</v>
      </c>
      <c r="AV37" s="24">
        <f t="shared" si="19"/>
        <v>646</v>
      </c>
      <c r="AW37" s="24">
        <f t="shared" si="19"/>
        <v>570</v>
      </c>
      <c r="AX37" s="24">
        <f t="shared" si="19"/>
        <v>432</v>
      </c>
      <c r="AY37" s="116">
        <f t="shared" si="19"/>
        <v>3248</v>
      </c>
    </row>
    <row r="38" spans="1:51" ht="39" customHeight="1" x14ac:dyDescent="0.2">
      <c r="A38" s="314" t="s">
        <v>24</v>
      </c>
      <c r="B38" s="315"/>
      <c r="C38" s="315"/>
      <c r="D38" s="315"/>
      <c r="E38" s="315"/>
      <c r="F38" s="315"/>
      <c r="G38" s="275" t="s">
        <v>83</v>
      </c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  <c r="AB38" s="286"/>
      <c r="AC38" s="21"/>
      <c r="AD38" s="21">
        <v>10</v>
      </c>
      <c r="AE38" s="21">
        <v>4</v>
      </c>
      <c r="AF38" s="21"/>
      <c r="AG38" s="21">
        <f>SUM(AG39:AG52)</f>
        <v>1563</v>
      </c>
      <c r="AH38" s="21">
        <f t="shared" ref="AH38:AX38" si="20">SUM(AH39:AH52)</f>
        <v>1541</v>
      </c>
      <c r="AI38" s="21">
        <f t="shared" si="20"/>
        <v>505</v>
      </c>
      <c r="AJ38" s="21">
        <f>SUM(AJ39:AJ52)</f>
        <v>1030</v>
      </c>
      <c r="AK38" s="21">
        <f t="shared" si="20"/>
        <v>485</v>
      </c>
      <c r="AL38" s="21">
        <f t="shared" si="20"/>
        <v>525</v>
      </c>
      <c r="AM38" s="21">
        <f t="shared" si="20"/>
        <v>0</v>
      </c>
      <c r="AN38" s="21">
        <f t="shared" si="20"/>
        <v>0</v>
      </c>
      <c r="AO38" s="21">
        <f t="shared" si="20"/>
        <v>44</v>
      </c>
      <c r="AP38" s="21">
        <f t="shared" si="20"/>
        <v>0</v>
      </c>
      <c r="AQ38" s="21">
        <f t="shared" si="20"/>
        <v>36</v>
      </c>
      <c r="AR38" s="21">
        <f t="shared" si="20"/>
        <v>184</v>
      </c>
      <c r="AS38" s="21">
        <f t="shared" si="20"/>
        <v>216</v>
      </c>
      <c r="AT38" s="21">
        <f t="shared" si="20"/>
        <v>314</v>
      </c>
      <c r="AU38" s="21">
        <f t="shared" si="20"/>
        <v>0</v>
      </c>
      <c r="AV38" s="21">
        <f t="shared" si="20"/>
        <v>194</v>
      </c>
      <c r="AW38" s="21">
        <f t="shared" si="20"/>
        <v>26</v>
      </c>
      <c r="AX38" s="21">
        <f t="shared" si="20"/>
        <v>60</v>
      </c>
      <c r="AY38" s="116">
        <f>SUM(AY39:AY52)</f>
        <v>1030</v>
      </c>
    </row>
    <row r="39" spans="1:51" ht="27.75" customHeight="1" x14ac:dyDescent="0.2">
      <c r="A39" s="306" t="s">
        <v>25</v>
      </c>
      <c r="B39" s="296"/>
      <c r="C39" s="296"/>
      <c r="D39" s="296"/>
      <c r="E39" s="296"/>
      <c r="F39" s="296"/>
      <c r="G39" s="307" t="s">
        <v>15</v>
      </c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9"/>
      <c r="AC39" s="5"/>
      <c r="AD39" s="5">
        <v>3</v>
      </c>
      <c r="AE39" s="5"/>
      <c r="AF39" s="5"/>
      <c r="AG39" s="5">
        <f>AH39+AO39</f>
        <v>172</v>
      </c>
      <c r="AH39" s="5">
        <f t="shared" ref="AH39:AH51" si="21">AI39+AJ39</f>
        <v>170</v>
      </c>
      <c r="AI39" s="6">
        <v>70</v>
      </c>
      <c r="AJ39" s="5">
        <v>100</v>
      </c>
      <c r="AK39" s="5">
        <v>18</v>
      </c>
      <c r="AL39" s="5">
        <v>80</v>
      </c>
      <c r="AM39" s="5"/>
      <c r="AN39" s="5"/>
      <c r="AO39" s="5">
        <v>2</v>
      </c>
      <c r="AP39" s="5"/>
      <c r="AQ39" s="5"/>
      <c r="AR39" s="5">
        <v>48</v>
      </c>
      <c r="AS39" s="5">
        <v>52</v>
      </c>
      <c r="AT39" s="5"/>
      <c r="AU39" s="5"/>
      <c r="AV39" s="5"/>
      <c r="AW39" s="5"/>
      <c r="AX39" s="5"/>
      <c r="AY39" s="116">
        <f>SUM(AQ39:AX39)</f>
        <v>100</v>
      </c>
    </row>
    <row r="40" spans="1:51" ht="27" customHeight="1" x14ac:dyDescent="0.2">
      <c r="A40" s="306" t="s">
        <v>26</v>
      </c>
      <c r="B40" s="296"/>
      <c r="C40" s="296"/>
      <c r="D40" s="296"/>
      <c r="E40" s="296"/>
      <c r="F40" s="296"/>
      <c r="G40" s="307" t="s">
        <v>68</v>
      </c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9"/>
      <c r="AC40" s="5"/>
      <c r="AD40" s="5"/>
      <c r="AE40" s="5">
        <v>4</v>
      </c>
      <c r="AF40" s="5"/>
      <c r="AG40" s="5">
        <f>AH40+AO40</f>
        <v>231</v>
      </c>
      <c r="AH40" s="5">
        <f t="shared" si="21"/>
        <v>225</v>
      </c>
      <c r="AI40" s="6">
        <v>75</v>
      </c>
      <c r="AJ40" s="5">
        <v>150</v>
      </c>
      <c r="AK40" s="5">
        <v>80</v>
      </c>
      <c r="AL40" s="5">
        <v>70</v>
      </c>
      <c r="AM40" s="5"/>
      <c r="AN40" s="5"/>
      <c r="AO40" s="5">
        <v>6</v>
      </c>
      <c r="AP40" s="5"/>
      <c r="AQ40" s="5"/>
      <c r="AR40" s="5">
        <v>46</v>
      </c>
      <c r="AS40" s="5">
        <v>40</v>
      </c>
      <c r="AT40" s="5">
        <v>64</v>
      </c>
      <c r="AU40" s="5"/>
      <c r="AV40" s="5"/>
      <c r="AW40" s="5"/>
      <c r="AX40" s="5"/>
      <c r="AY40" s="116">
        <f t="shared" ref="AY40:AY52" si="22">SUM(AQ40:AX40)</f>
        <v>150</v>
      </c>
    </row>
    <row r="41" spans="1:51" ht="28.5" customHeight="1" x14ac:dyDescent="0.2">
      <c r="A41" s="306" t="s">
        <v>27</v>
      </c>
      <c r="B41" s="296"/>
      <c r="C41" s="296"/>
      <c r="D41" s="296"/>
      <c r="E41" s="296"/>
      <c r="F41" s="296"/>
      <c r="G41" s="307" t="s">
        <v>70</v>
      </c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9"/>
      <c r="AC41" s="5"/>
      <c r="AD41" s="5"/>
      <c r="AE41" s="5">
        <v>3</v>
      </c>
      <c r="AF41" s="5"/>
      <c r="AG41" s="5">
        <f>AH41+AO41</f>
        <v>156</v>
      </c>
      <c r="AH41" s="5">
        <f t="shared" si="21"/>
        <v>150</v>
      </c>
      <c r="AI41" s="6">
        <v>50</v>
      </c>
      <c r="AJ41" s="5">
        <v>100</v>
      </c>
      <c r="AK41" s="5">
        <v>60</v>
      </c>
      <c r="AL41" s="5">
        <v>40</v>
      </c>
      <c r="AM41" s="5"/>
      <c r="AN41" s="5"/>
      <c r="AO41" s="5">
        <v>6</v>
      </c>
      <c r="AP41" s="5"/>
      <c r="AQ41" s="5"/>
      <c r="AR41" s="5">
        <v>44</v>
      </c>
      <c r="AS41" s="5">
        <v>56</v>
      </c>
      <c r="AT41" s="5"/>
      <c r="AU41" s="5"/>
      <c r="AV41" s="5"/>
      <c r="AW41" s="5"/>
      <c r="AX41" s="5"/>
      <c r="AY41" s="116">
        <f t="shared" si="22"/>
        <v>100</v>
      </c>
    </row>
    <row r="42" spans="1:51" ht="27.75" customHeight="1" x14ac:dyDescent="0.2">
      <c r="A42" s="306" t="s">
        <v>28</v>
      </c>
      <c r="B42" s="296"/>
      <c r="C42" s="296"/>
      <c r="D42" s="296"/>
      <c r="E42" s="296"/>
      <c r="F42" s="296"/>
      <c r="G42" s="307" t="s">
        <v>30</v>
      </c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9"/>
      <c r="AC42" s="5"/>
      <c r="AD42" s="5">
        <v>3</v>
      </c>
      <c r="AE42" s="5"/>
      <c r="AF42" s="5"/>
      <c r="AG42" s="5">
        <f>AH42+AO42</f>
        <v>122</v>
      </c>
      <c r="AH42" s="5">
        <f t="shared" si="21"/>
        <v>120</v>
      </c>
      <c r="AI42" s="6">
        <v>40</v>
      </c>
      <c r="AJ42" s="5">
        <v>80</v>
      </c>
      <c r="AK42" s="5">
        <v>40</v>
      </c>
      <c r="AL42" s="5">
        <v>38</v>
      </c>
      <c r="AM42" s="5"/>
      <c r="AN42" s="5"/>
      <c r="AO42" s="5">
        <v>2</v>
      </c>
      <c r="AP42" s="5"/>
      <c r="AQ42" s="5"/>
      <c r="AR42" s="5">
        <v>46</v>
      </c>
      <c r="AS42" s="5">
        <v>34</v>
      </c>
      <c r="AT42" s="5"/>
      <c r="AU42" s="5"/>
      <c r="AV42" s="5"/>
      <c r="AW42" s="5"/>
      <c r="AX42" s="5"/>
      <c r="AY42" s="116">
        <f t="shared" si="22"/>
        <v>80</v>
      </c>
    </row>
    <row r="43" spans="1:51" ht="33.75" customHeight="1" x14ac:dyDescent="0.2">
      <c r="A43" s="306" t="s">
        <v>29</v>
      </c>
      <c r="B43" s="296"/>
      <c r="C43" s="296"/>
      <c r="D43" s="296"/>
      <c r="E43" s="296"/>
      <c r="F43" s="296"/>
      <c r="G43" s="307" t="s">
        <v>19</v>
      </c>
      <c r="H43" s="308"/>
      <c r="I43" s="308"/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W43" s="308"/>
      <c r="X43" s="308"/>
      <c r="Y43" s="308"/>
      <c r="Z43" s="308"/>
      <c r="AA43" s="308"/>
      <c r="AB43" s="309"/>
      <c r="AC43" s="5"/>
      <c r="AD43" s="5">
        <v>4</v>
      </c>
      <c r="AE43" s="5"/>
      <c r="AF43" s="5"/>
      <c r="AG43" s="5">
        <f>AH43</f>
        <v>135</v>
      </c>
      <c r="AH43" s="5">
        <f t="shared" si="21"/>
        <v>135</v>
      </c>
      <c r="AI43" s="6">
        <v>45</v>
      </c>
      <c r="AJ43" s="5">
        <v>90</v>
      </c>
      <c r="AK43" s="5">
        <v>44</v>
      </c>
      <c r="AL43" s="5">
        <v>44</v>
      </c>
      <c r="AM43" s="5"/>
      <c r="AN43" s="5"/>
      <c r="AO43" s="5">
        <v>2</v>
      </c>
      <c r="AP43" s="5"/>
      <c r="AQ43" s="5"/>
      <c r="AR43" s="5"/>
      <c r="AS43" s="5"/>
      <c r="AT43" s="5">
        <v>90</v>
      </c>
      <c r="AU43" s="5"/>
      <c r="AV43" s="4"/>
      <c r="AW43" s="4"/>
      <c r="AX43" s="5"/>
      <c r="AY43" s="116">
        <f t="shared" si="22"/>
        <v>90</v>
      </c>
    </row>
    <row r="44" spans="1:51" ht="37.5" customHeight="1" x14ac:dyDescent="0.3">
      <c r="A44" s="306" t="s">
        <v>31</v>
      </c>
      <c r="B44" s="296"/>
      <c r="C44" s="296"/>
      <c r="D44" s="296"/>
      <c r="E44" s="296"/>
      <c r="F44" s="296"/>
      <c r="G44" s="321" t="s">
        <v>100</v>
      </c>
      <c r="H44" s="322"/>
      <c r="I44" s="322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2"/>
      <c r="U44" s="322"/>
      <c r="V44" s="322"/>
      <c r="W44" s="322"/>
      <c r="X44" s="322"/>
      <c r="Y44" s="322"/>
      <c r="Z44" s="322"/>
      <c r="AA44" s="322"/>
      <c r="AB44" s="323"/>
      <c r="AC44" s="5"/>
      <c r="AD44" s="5">
        <v>6</v>
      </c>
      <c r="AE44" s="5"/>
      <c r="AF44" s="5"/>
      <c r="AG44" s="5">
        <f>AH44</f>
        <v>105</v>
      </c>
      <c r="AH44" s="5">
        <f t="shared" si="21"/>
        <v>105</v>
      </c>
      <c r="AI44" s="6">
        <v>35</v>
      </c>
      <c r="AJ44" s="5">
        <v>70</v>
      </c>
      <c r="AK44" s="5">
        <v>28</v>
      </c>
      <c r="AL44" s="5">
        <v>40</v>
      </c>
      <c r="AM44" s="5"/>
      <c r="AN44" s="5"/>
      <c r="AO44" s="5">
        <v>2</v>
      </c>
      <c r="AP44" s="5"/>
      <c r="AQ44" s="5"/>
      <c r="AR44" s="5"/>
      <c r="AS44" s="5"/>
      <c r="AT44" s="5"/>
      <c r="AU44" s="4"/>
      <c r="AV44" s="4">
        <v>70</v>
      </c>
      <c r="AW44" s="4"/>
      <c r="AX44" s="5"/>
      <c r="AY44" s="116">
        <f t="shared" si="22"/>
        <v>70</v>
      </c>
    </row>
    <row r="45" spans="1:51" ht="39.75" customHeight="1" x14ac:dyDescent="0.2">
      <c r="A45" s="306" t="s">
        <v>32</v>
      </c>
      <c r="B45" s="296"/>
      <c r="C45" s="296"/>
      <c r="D45" s="296"/>
      <c r="E45" s="296"/>
      <c r="F45" s="296"/>
      <c r="G45" s="307" t="s">
        <v>73</v>
      </c>
      <c r="H45" s="308"/>
      <c r="I45" s="308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9"/>
      <c r="AC45" s="5"/>
      <c r="AD45" s="5">
        <v>6</v>
      </c>
      <c r="AE45" s="5"/>
      <c r="AF45" s="5"/>
      <c r="AG45" s="5">
        <f>AH45</f>
        <v>75</v>
      </c>
      <c r="AH45" s="5">
        <f t="shared" si="21"/>
        <v>75</v>
      </c>
      <c r="AI45" s="6">
        <v>25</v>
      </c>
      <c r="AJ45" s="5">
        <v>50</v>
      </c>
      <c r="AK45" s="5">
        <v>24</v>
      </c>
      <c r="AL45" s="5">
        <v>24</v>
      </c>
      <c r="AM45" s="5"/>
      <c r="AN45" s="5"/>
      <c r="AO45" s="5">
        <v>2</v>
      </c>
      <c r="AP45" s="5"/>
      <c r="AQ45" s="5"/>
      <c r="AR45" s="5"/>
      <c r="AS45" s="5"/>
      <c r="AT45" s="5"/>
      <c r="AU45" s="5"/>
      <c r="AV45" s="5">
        <v>50</v>
      </c>
      <c r="AW45" s="5"/>
      <c r="AX45" s="5"/>
      <c r="AY45" s="116">
        <f t="shared" si="22"/>
        <v>50</v>
      </c>
    </row>
    <row r="46" spans="1:51" ht="30.75" customHeight="1" x14ac:dyDescent="0.2">
      <c r="A46" s="306" t="s">
        <v>33</v>
      </c>
      <c r="B46" s="296"/>
      <c r="C46" s="296"/>
      <c r="D46" s="296"/>
      <c r="E46" s="296"/>
      <c r="F46" s="296"/>
      <c r="G46" s="307" t="s">
        <v>71</v>
      </c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9"/>
      <c r="AC46" s="5"/>
      <c r="AD46" s="5"/>
      <c r="AE46" s="5">
        <v>4</v>
      </c>
      <c r="AF46" s="5"/>
      <c r="AG46" s="5">
        <f>AH46+AO46</f>
        <v>81</v>
      </c>
      <c r="AH46" s="5">
        <f t="shared" si="21"/>
        <v>75</v>
      </c>
      <c r="AI46" s="6">
        <v>25</v>
      </c>
      <c r="AJ46" s="5">
        <v>50</v>
      </c>
      <c r="AK46" s="5">
        <v>38</v>
      </c>
      <c r="AL46" s="5">
        <v>12</v>
      </c>
      <c r="AM46" s="5"/>
      <c r="AN46" s="5"/>
      <c r="AO46" s="5">
        <v>6</v>
      </c>
      <c r="AP46" s="5"/>
      <c r="AQ46" s="5"/>
      <c r="AR46" s="5"/>
      <c r="AS46" s="5"/>
      <c r="AT46" s="5">
        <v>50</v>
      </c>
      <c r="AU46" s="5"/>
      <c r="AV46" s="5"/>
      <c r="AW46" s="5"/>
      <c r="AX46" s="5"/>
      <c r="AY46" s="116">
        <f t="shared" si="22"/>
        <v>50</v>
      </c>
    </row>
    <row r="47" spans="1:51" ht="30" customHeight="1" x14ac:dyDescent="0.2">
      <c r="A47" s="306" t="s">
        <v>34</v>
      </c>
      <c r="B47" s="296"/>
      <c r="C47" s="296"/>
      <c r="D47" s="296"/>
      <c r="E47" s="296"/>
      <c r="F47" s="296"/>
      <c r="G47" s="307" t="s">
        <v>16</v>
      </c>
      <c r="H47" s="308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9"/>
      <c r="AC47" s="5"/>
      <c r="AD47" s="5">
        <v>4</v>
      </c>
      <c r="AE47" s="5"/>
      <c r="AF47" s="5"/>
      <c r="AG47" s="5">
        <f>AH47</f>
        <v>102</v>
      </c>
      <c r="AH47" s="5">
        <f t="shared" si="21"/>
        <v>102</v>
      </c>
      <c r="AI47" s="6">
        <v>34</v>
      </c>
      <c r="AJ47" s="5">
        <v>68</v>
      </c>
      <c r="AK47" s="5">
        <v>18</v>
      </c>
      <c r="AL47" s="5">
        <v>48</v>
      </c>
      <c r="AM47" s="5"/>
      <c r="AN47" s="5"/>
      <c r="AO47" s="5">
        <v>2</v>
      </c>
      <c r="AP47" s="5"/>
      <c r="AQ47" s="5"/>
      <c r="AR47" s="5"/>
      <c r="AS47" s="5"/>
      <c r="AT47" s="5">
        <v>68</v>
      </c>
      <c r="AU47" s="5"/>
      <c r="AV47" s="4"/>
      <c r="AW47" s="4"/>
      <c r="AX47" s="5"/>
      <c r="AY47" s="116">
        <f t="shared" si="22"/>
        <v>68</v>
      </c>
    </row>
    <row r="48" spans="1:51" ht="31.5" customHeight="1" x14ac:dyDescent="0.2">
      <c r="A48" s="306" t="s">
        <v>35</v>
      </c>
      <c r="B48" s="296"/>
      <c r="C48" s="296"/>
      <c r="D48" s="296"/>
      <c r="E48" s="296"/>
      <c r="F48" s="296"/>
      <c r="G48" s="316" t="s">
        <v>74</v>
      </c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4"/>
      <c r="AC48" s="5"/>
      <c r="AD48" s="5">
        <v>6</v>
      </c>
      <c r="AE48" s="5"/>
      <c r="AF48" s="5"/>
      <c r="AG48" s="5">
        <f>AH48+AP48</f>
        <v>101</v>
      </c>
      <c r="AH48" s="5">
        <f t="shared" si="21"/>
        <v>101</v>
      </c>
      <c r="AI48" s="6">
        <v>27</v>
      </c>
      <c r="AJ48" s="5">
        <v>74</v>
      </c>
      <c r="AK48" s="5">
        <v>36</v>
      </c>
      <c r="AL48" s="5">
        <v>36</v>
      </c>
      <c r="AM48" s="5"/>
      <c r="AN48" s="5"/>
      <c r="AO48" s="5">
        <v>2</v>
      </c>
      <c r="AP48" s="5"/>
      <c r="AQ48" s="5"/>
      <c r="AR48" s="5"/>
      <c r="AS48" s="5"/>
      <c r="AT48" s="5"/>
      <c r="AU48" s="5"/>
      <c r="AV48" s="4">
        <v>74</v>
      </c>
      <c r="AW48" s="4"/>
      <c r="AX48" s="5"/>
      <c r="AY48" s="116">
        <f t="shared" si="22"/>
        <v>74</v>
      </c>
    </row>
    <row r="49" spans="1:52" ht="30" customHeight="1" x14ac:dyDescent="0.3">
      <c r="A49" s="317" t="s">
        <v>36</v>
      </c>
      <c r="B49" s="318"/>
      <c r="C49" s="318"/>
      <c r="D49" s="318"/>
      <c r="E49" s="318"/>
      <c r="F49" s="319"/>
      <c r="G49" s="320" t="s">
        <v>75</v>
      </c>
      <c r="H49" s="320"/>
      <c r="I49" s="320"/>
      <c r="J49" s="320"/>
      <c r="K49" s="320"/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  <c r="Z49" s="320"/>
      <c r="AA49" s="320"/>
      <c r="AB49" s="320"/>
      <c r="AC49" s="12"/>
      <c r="AD49" s="12">
        <v>8</v>
      </c>
      <c r="AE49" s="12"/>
      <c r="AF49" s="12"/>
      <c r="AG49" s="12">
        <f>AH49</f>
        <v>75</v>
      </c>
      <c r="AH49" s="5">
        <f t="shared" si="21"/>
        <v>75</v>
      </c>
      <c r="AI49" s="6">
        <v>25</v>
      </c>
      <c r="AJ49" s="5">
        <v>50</v>
      </c>
      <c r="AK49" s="5">
        <v>24</v>
      </c>
      <c r="AL49" s="5">
        <v>24</v>
      </c>
      <c r="AM49" s="5"/>
      <c r="AN49" s="5"/>
      <c r="AO49" s="5">
        <v>2</v>
      </c>
      <c r="AP49" s="5"/>
      <c r="AQ49" s="5"/>
      <c r="AR49" s="5"/>
      <c r="AS49" s="5"/>
      <c r="AT49" s="5"/>
      <c r="AU49" s="5"/>
      <c r="AV49" s="4"/>
      <c r="AW49" s="4">
        <v>26</v>
      </c>
      <c r="AX49" s="5">
        <v>24</v>
      </c>
      <c r="AY49" s="116">
        <f t="shared" si="22"/>
        <v>50</v>
      </c>
    </row>
    <row r="50" spans="1:52" ht="28.5" customHeight="1" x14ac:dyDescent="0.2">
      <c r="A50" s="306" t="s">
        <v>101</v>
      </c>
      <c r="B50" s="296"/>
      <c r="C50" s="296"/>
      <c r="D50" s="296"/>
      <c r="E50" s="296"/>
      <c r="F50" s="296"/>
      <c r="G50" s="307" t="s">
        <v>324</v>
      </c>
      <c r="H50" s="308"/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9"/>
      <c r="AC50" s="12"/>
      <c r="AD50" s="12">
        <v>1</v>
      </c>
      <c r="AE50" s="12"/>
      <c r="AF50" s="12"/>
      <c r="AG50" s="12">
        <f t="shared" ref="AG50:AG51" si="23">AH50</f>
        <v>54</v>
      </c>
      <c r="AH50" s="5">
        <f t="shared" si="21"/>
        <v>54</v>
      </c>
      <c r="AI50" s="6">
        <v>18</v>
      </c>
      <c r="AJ50" s="5">
        <v>36</v>
      </c>
      <c r="AK50" s="5">
        <v>22</v>
      </c>
      <c r="AL50" s="5">
        <v>12</v>
      </c>
      <c r="AM50" s="5"/>
      <c r="AN50" s="5"/>
      <c r="AO50" s="5">
        <v>2</v>
      </c>
      <c r="AP50" s="5"/>
      <c r="AQ50" s="131">
        <v>36</v>
      </c>
      <c r="AR50" s="5"/>
      <c r="AS50" s="5"/>
      <c r="AT50" s="5"/>
      <c r="AU50" s="5"/>
      <c r="AV50" s="4"/>
      <c r="AW50" s="4"/>
      <c r="AX50" s="131"/>
      <c r="AY50" s="116">
        <f t="shared" si="22"/>
        <v>36</v>
      </c>
    </row>
    <row r="51" spans="1:52" ht="36.75" customHeight="1" x14ac:dyDescent="0.2">
      <c r="A51" s="306" t="s">
        <v>150</v>
      </c>
      <c r="B51" s="296"/>
      <c r="C51" s="296"/>
      <c r="D51" s="296"/>
      <c r="E51" s="296"/>
      <c r="F51" s="296"/>
      <c r="G51" s="307" t="s">
        <v>151</v>
      </c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9"/>
      <c r="AC51" s="5"/>
      <c r="AD51" s="12">
        <v>8</v>
      </c>
      <c r="AE51" s="12"/>
      <c r="AF51" s="12"/>
      <c r="AG51" s="12">
        <f t="shared" si="23"/>
        <v>54</v>
      </c>
      <c r="AH51" s="5">
        <f t="shared" si="21"/>
        <v>54</v>
      </c>
      <c r="AI51" s="6">
        <v>18</v>
      </c>
      <c r="AJ51" s="5">
        <v>36</v>
      </c>
      <c r="AK51" s="5">
        <v>1</v>
      </c>
      <c r="AL51" s="5">
        <v>33</v>
      </c>
      <c r="AM51" s="5"/>
      <c r="AN51" s="5"/>
      <c r="AO51" s="5">
        <v>2</v>
      </c>
      <c r="AP51" s="5"/>
      <c r="AQ51" s="5"/>
      <c r="AR51" s="5"/>
      <c r="AS51" s="5"/>
      <c r="AT51" s="5"/>
      <c r="AU51" s="5"/>
      <c r="AV51" s="5"/>
      <c r="AW51" s="5"/>
      <c r="AX51" s="5">
        <v>36</v>
      </c>
      <c r="AY51" s="116">
        <f t="shared" si="22"/>
        <v>36</v>
      </c>
    </row>
    <row r="52" spans="1:52" ht="36.75" customHeight="1" x14ac:dyDescent="0.2">
      <c r="A52" s="317" t="s">
        <v>282</v>
      </c>
      <c r="B52" s="282"/>
      <c r="C52" s="282"/>
      <c r="D52" s="282"/>
      <c r="E52" s="288"/>
      <c r="F52" s="134"/>
      <c r="G52" s="307" t="s">
        <v>283</v>
      </c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9"/>
      <c r="AC52" s="5"/>
      <c r="AD52" s="12"/>
      <c r="AE52" s="12">
        <v>4</v>
      </c>
      <c r="AF52" s="12"/>
      <c r="AG52" s="12">
        <v>100</v>
      </c>
      <c r="AH52" s="5">
        <v>100</v>
      </c>
      <c r="AI52" s="6">
        <v>18</v>
      </c>
      <c r="AJ52" s="5">
        <v>76</v>
      </c>
      <c r="AK52" s="5">
        <v>52</v>
      </c>
      <c r="AL52" s="5">
        <v>24</v>
      </c>
      <c r="AM52" s="5"/>
      <c r="AN52" s="5"/>
      <c r="AO52" s="5">
        <v>6</v>
      </c>
      <c r="AP52" s="5"/>
      <c r="AQ52" s="5"/>
      <c r="AR52" s="5"/>
      <c r="AS52" s="5">
        <v>34</v>
      </c>
      <c r="AT52" s="5">
        <v>42</v>
      </c>
      <c r="AU52" s="5"/>
      <c r="AV52" s="5"/>
      <c r="AW52" s="5"/>
      <c r="AX52" s="5"/>
      <c r="AY52" s="116">
        <f t="shared" si="22"/>
        <v>76</v>
      </c>
    </row>
    <row r="53" spans="1:52" ht="39" customHeight="1" x14ac:dyDescent="0.2">
      <c r="A53" s="314" t="s">
        <v>37</v>
      </c>
      <c r="B53" s="315"/>
      <c r="C53" s="315"/>
      <c r="D53" s="315"/>
      <c r="E53" s="315"/>
      <c r="F53" s="315"/>
      <c r="G53" s="275" t="s">
        <v>300</v>
      </c>
      <c r="H53" s="276"/>
      <c r="I53" s="276"/>
      <c r="J53" s="276"/>
      <c r="K53" s="276"/>
      <c r="L53" s="276"/>
      <c r="M53" s="276"/>
      <c r="N53" s="276"/>
      <c r="O53" s="276"/>
      <c r="P53" s="276"/>
      <c r="Q53" s="276"/>
      <c r="R53" s="276"/>
      <c r="S53" s="276"/>
      <c r="T53" s="276"/>
      <c r="U53" s="276"/>
      <c r="V53" s="276"/>
      <c r="W53" s="276"/>
      <c r="X53" s="276"/>
      <c r="Y53" s="276"/>
      <c r="Z53" s="276"/>
      <c r="AA53" s="276"/>
      <c r="AB53" s="277"/>
      <c r="AC53" s="128"/>
      <c r="AD53" s="128" t="s">
        <v>322</v>
      </c>
      <c r="AE53" s="128" t="s">
        <v>163</v>
      </c>
      <c r="AF53" s="128"/>
      <c r="AG53" s="21">
        <f t="shared" ref="AG53:AL53" si="24">AG54+AG64+AG70+AG77</f>
        <v>2779</v>
      </c>
      <c r="AH53" s="21">
        <f t="shared" si="24"/>
        <v>2729</v>
      </c>
      <c r="AI53" s="21">
        <f t="shared" si="24"/>
        <v>511</v>
      </c>
      <c r="AJ53" s="21">
        <f>AJ54+AJ64+AJ70+AJ77</f>
        <v>2218</v>
      </c>
      <c r="AK53" s="21">
        <f t="shared" si="24"/>
        <v>592</v>
      </c>
      <c r="AL53" s="21">
        <f t="shared" si="24"/>
        <v>1573</v>
      </c>
      <c r="AM53" s="21">
        <f>AM62+AM68+AM75+AM79+AM80</f>
        <v>1177</v>
      </c>
      <c r="AN53" s="21">
        <f t="shared" ref="AN53:AX53" si="25">AN54+AN64+AN70+AN77</f>
        <v>0</v>
      </c>
      <c r="AO53" s="21">
        <f t="shared" si="25"/>
        <v>45</v>
      </c>
      <c r="AP53" s="21">
        <f t="shared" si="25"/>
        <v>40</v>
      </c>
      <c r="AQ53" s="21">
        <f t="shared" si="25"/>
        <v>0</v>
      </c>
      <c r="AR53" s="21">
        <f t="shared" si="25"/>
        <v>46</v>
      </c>
      <c r="AS53" s="21">
        <f t="shared" si="25"/>
        <v>88</v>
      </c>
      <c r="AT53" s="21">
        <f t="shared" si="25"/>
        <v>278</v>
      </c>
      <c r="AU53" s="21">
        <f t="shared" si="25"/>
        <v>438</v>
      </c>
      <c r="AV53" s="21">
        <f t="shared" si="25"/>
        <v>452</v>
      </c>
      <c r="AW53" s="21">
        <f t="shared" si="25"/>
        <v>544</v>
      </c>
      <c r="AX53" s="21">
        <f t="shared" si="25"/>
        <v>372</v>
      </c>
      <c r="AY53" s="116">
        <f>AY54+AY64+AY70+AY77</f>
        <v>2218</v>
      </c>
    </row>
    <row r="54" spans="1:52" ht="48.75" customHeight="1" x14ac:dyDescent="0.2">
      <c r="A54" s="324" t="s">
        <v>38</v>
      </c>
      <c r="B54" s="325"/>
      <c r="C54" s="325"/>
      <c r="D54" s="325"/>
      <c r="E54" s="325"/>
      <c r="F54" s="325"/>
      <c r="G54" s="326" t="s">
        <v>119</v>
      </c>
      <c r="H54" s="327"/>
      <c r="I54" s="327"/>
      <c r="J54" s="327"/>
      <c r="K54" s="327"/>
      <c r="L54" s="327"/>
      <c r="M54" s="327"/>
      <c r="N54" s="327"/>
      <c r="O54" s="327"/>
      <c r="P54" s="327"/>
      <c r="Q54" s="327"/>
      <c r="R54" s="327"/>
      <c r="S54" s="327"/>
      <c r="T54" s="327"/>
      <c r="U54" s="327"/>
      <c r="V54" s="327"/>
      <c r="W54" s="327"/>
      <c r="X54" s="327"/>
      <c r="Y54" s="327"/>
      <c r="Z54" s="327"/>
      <c r="AA54" s="327"/>
      <c r="AB54" s="328"/>
      <c r="AC54" s="126"/>
      <c r="AD54" s="126" t="s">
        <v>54</v>
      </c>
      <c r="AE54" s="126" t="s">
        <v>289</v>
      </c>
      <c r="AF54" s="126"/>
      <c r="AG54" s="25">
        <f>AG55+AG57+AG58+AG62</f>
        <v>1235</v>
      </c>
      <c r="AH54" s="25">
        <f>AH55+AH56+AH57+AH58+AH59+AH60+AH61+AH62</f>
        <v>1217</v>
      </c>
      <c r="AI54" s="25">
        <f t="shared" ref="AI54:AN54" si="26">AI55+AI56+AI57+AI58+AI59+AI60+AI61+AI62</f>
        <v>319</v>
      </c>
      <c r="AJ54" s="25">
        <f>AJ55+AJ56+AJ57+AJ58+AJ59+AJ60+AJ61+AJ62</f>
        <v>898</v>
      </c>
      <c r="AK54" s="25">
        <f t="shared" si="26"/>
        <v>378</v>
      </c>
      <c r="AL54" s="25">
        <f t="shared" si="26"/>
        <v>514</v>
      </c>
      <c r="AM54" s="25">
        <f t="shared" si="26"/>
        <v>250</v>
      </c>
      <c r="AN54" s="25">
        <f t="shared" si="26"/>
        <v>0</v>
      </c>
      <c r="AO54" s="25">
        <f>AO55+AO57+AO58+AO62</f>
        <v>20</v>
      </c>
      <c r="AP54" s="25">
        <f>AP55+AP56+AP57+AP58+AP59+AP60+AP61+AP62</f>
        <v>0</v>
      </c>
      <c r="AQ54" s="25">
        <f t="shared" ref="AQ54:AX54" si="27">AQ55+AQ56+AQ57+AQ58+AQ59+AQ60+AQ61+AQ62</f>
        <v>0</v>
      </c>
      <c r="AR54" s="25">
        <f t="shared" si="27"/>
        <v>46</v>
      </c>
      <c r="AS54" s="25">
        <f t="shared" si="27"/>
        <v>88</v>
      </c>
      <c r="AT54" s="25">
        <f t="shared" si="27"/>
        <v>110</v>
      </c>
      <c r="AU54" s="25">
        <f t="shared" si="27"/>
        <v>114</v>
      </c>
      <c r="AV54" s="25">
        <f t="shared" si="27"/>
        <v>288</v>
      </c>
      <c r="AW54" s="25">
        <f>AW55+AW56+AW57+AW58+AW59+AW60+AW61+AW62</f>
        <v>252</v>
      </c>
      <c r="AX54" s="25">
        <f t="shared" si="27"/>
        <v>0</v>
      </c>
      <c r="AY54" s="116">
        <f>SUM(AY55:AY62)</f>
        <v>898</v>
      </c>
      <c r="AZ54" s="117"/>
    </row>
    <row r="55" spans="1:52" ht="33" customHeight="1" x14ac:dyDescent="0.2">
      <c r="A55" s="329" t="s">
        <v>39</v>
      </c>
      <c r="B55" s="330"/>
      <c r="C55" s="330"/>
      <c r="D55" s="330"/>
      <c r="E55" s="330"/>
      <c r="F55" s="330"/>
      <c r="G55" s="307" t="s">
        <v>102</v>
      </c>
      <c r="H55" s="308"/>
      <c r="I55" s="308"/>
      <c r="J55" s="308"/>
      <c r="K55" s="308"/>
      <c r="L55" s="308"/>
      <c r="M55" s="308"/>
      <c r="N55" s="308"/>
      <c r="O55" s="308"/>
      <c r="P55" s="308"/>
      <c r="Q55" s="308"/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9"/>
      <c r="AC55" s="331"/>
      <c r="AD55" s="331"/>
      <c r="AE55" s="331">
        <v>5</v>
      </c>
      <c r="AF55" s="331"/>
      <c r="AG55" s="331">
        <f>AH55+AH56+AO55</f>
        <v>406</v>
      </c>
      <c r="AH55" s="5">
        <f t="shared" ref="AH55:AH62" si="28">AI55+AJ55</f>
        <v>330</v>
      </c>
      <c r="AI55" s="6">
        <v>110</v>
      </c>
      <c r="AJ55" s="5">
        <v>220</v>
      </c>
      <c r="AK55" s="5">
        <v>100</v>
      </c>
      <c r="AL55" s="5">
        <v>120</v>
      </c>
      <c r="AM55" s="5"/>
      <c r="AN55" s="5"/>
      <c r="AO55" s="331">
        <v>6</v>
      </c>
      <c r="AP55" s="5"/>
      <c r="AQ55" s="5"/>
      <c r="AR55" s="5">
        <v>46</v>
      </c>
      <c r="AS55" s="4">
        <v>88</v>
      </c>
      <c r="AT55" s="4">
        <v>52</v>
      </c>
      <c r="AU55" s="4">
        <v>34</v>
      </c>
      <c r="AV55" s="4"/>
      <c r="AW55" s="4"/>
      <c r="AX55" s="4"/>
      <c r="AY55" s="116">
        <f>SUM(AQ55:AX55)</f>
        <v>220</v>
      </c>
    </row>
    <row r="56" spans="1:52" ht="35.25" customHeight="1" x14ac:dyDescent="0.2">
      <c r="A56" s="338" t="s">
        <v>69</v>
      </c>
      <c r="B56" s="339"/>
      <c r="C56" s="339"/>
      <c r="D56" s="339"/>
      <c r="E56" s="339"/>
      <c r="F56" s="340"/>
      <c r="G56" s="307" t="s">
        <v>108</v>
      </c>
      <c r="H56" s="308"/>
      <c r="I56" s="308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8"/>
      <c r="U56" s="308"/>
      <c r="V56" s="308"/>
      <c r="W56" s="308"/>
      <c r="X56" s="308"/>
      <c r="Y56" s="308"/>
      <c r="Z56" s="308"/>
      <c r="AA56" s="308"/>
      <c r="AB56" s="309"/>
      <c r="AC56" s="333"/>
      <c r="AD56" s="335"/>
      <c r="AE56" s="335"/>
      <c r="AF56" s="335"/>
      <c r="AG56" s="335"/>
      <c r="AH56" s="5">
        <f t="shared" si="28"/>
        <v>70</v>
      </c>
      <c r="AI56" s="6">
        <v>20</v>
      </c>
      <c r="AJ56" s="5">
        <v>50</v>
      </c>
      <c r="AK56" s="5">
        <v>20</v>
      </c>
      <c r="AL56" s="5">
        <v>30</v>
      </c>
      <c r="AM56" s="5"/>
      <c r="AN56" s="5"/>
      <c r="AO56" s="337"/>
      <c r="AP56" s="5"/>
      <c r="AQ56" s="5"/>
      <c r="AR56" s="5"/>
      <c r="AS56" s="5"/>
      <c r="AT56" s="5"/>
      <c r="AU56" s="4">
        <v>50</v>
      </c>
      <c r="AV56" s="4"/>
      <c r="AW56" s="4"/>
      <c r="AX56" s="4"/>
      <c r="AY56" s="116">
        <f t="shared" ref="AY56:AY62" si="29">SUM(AQ56:AX56)</f>
        <v>50</v>
      </c>
    </row>
    <row r="57" spans="1:52" ht="36.75" customHeight="1" x14ac:dyDescent="0.2">
      <c r="A57" s="338" t="s">
        <v>103</v>
      </c>
      <c r="B57" s="339"/>
      <c r="C57" s="339"/>
      <c r="D57" s="339"/>
      <c r="E57" s="339"/>
      <c r="F57" s="340"/>
      <c r="G57" s="307" t="s">
        <v>109</v>
      </c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9"/>
      <c r="AC57" s="5"/>
      <c r="AD57" s="5"/>
      <c r="AE57" s="5">
        <v>6</v>
      </c>
      <c r="AF57" s="5"/>
      <c r="AG57" s="5">
        <f>AH57+AO57+AP57</f>
        <v>180</v>
      </c>
      <c r="AH57" s="5">
        <f>AI57+AJ57</f>
        <v>174</v>
      </c>
      <c r="AI57" s="6">
        <v>58</v>
      </c>
      <c r="AJ57" s="5">
        <v>116</v>
      </c>
      <c r="AK57" s="5">
        <v>86</v>
      </c>
      <c r="AL57" s="5">
        <v>30</v>
      </c>
      <c r="AM57" s="5"/>
      <c r="AN57" s="5"/>
      <c r="AO57" s="5">
        <v>6</v>
      </c>
      <c r="AP57" s="5"/>
      <c r="AQ57" s="5"/>
      <c r="AR57" s="5"/>
      <c r="AS57" s="5"/>
      <c r="AT57" s="5">
        <v>58</v>
      </c>
      <c r="AU57" s="4">
        <v>30</v>
      </c>
      <c r="AV57" s="4">
        <v>28</v>
      </c>
      <c r="AW57" s="4"/>
      <c r="AX57" s="4"/>
      <c r="AY57" s="116">
        <f t="shared" si="29"/>
        <v>116</v>
      </c>
    </row>
    <row r="58" spans="1:52" ht="40.5" customHeight="1" x14ac:dyDescent="0.2">
      <c r="A58" s="338" t="s">
        <v>104</v>
      </c>
      <c r="B58" s="339"/>
      <c r="C58" s="339"/>
      <c r="D58" s="339"/>
      <c r="E58" s="339"/>
      <c r="F58" s="340"/>
      <c r="G58" s="307" t="s">
        <v>110</v>
      </c>
      <c r="H58" s="308"/>
      <c r="I58" s="308"/>
      <c r="J58" s="308"/>
      <c r="K58" s="308"/>
      <c r="L58" s="308"/>
      <c r="M58" s="308"/>
      <c r="N58" s="308"/>
      <c r="O58" s="308"/>
      <c r="P58" s="308"/>
      <c r="Q58" s="308"/>
      <c r="R58" s="308"/>
      <c r="S58" s="308"/>
      <c r="T58" s="308"/>
      <c r="U58" s="308"/>
      <c r="V58" s="308"/>
      <c r="W58" s="308"/>
      <c r="X58" s="308"/>
      <c r="Y58" s="308"/>
      <c r="Z58" s="308"/>
      <c r="AA58" s="308"/>
      <c r="AB58" s="309"/>
      <c r="AC58" s="331"/>
      <c r="AD58" s="331"/>
      <c r="AE58" s="331">
        <v>6</v>
      </c>
      <c r="AF58" s="331"/>
      <c r="AG58" s="331">
        <f>AH58+AH59+AH60+AH61+AO58</f>
        <v>397</v>
      </c>
      <c r="AH58" s="5">
        <f t="shared" si="28"/>
        <v>121</v>
      </c>
      <c r="AI58" s="6">
        <v>41</v>
      </c>
      <c r="AJ58" s="5">
        <v>80</v>
      </c>
      <c r="AK58" s="5">
        <v>52</v>
      </c>
      <c r="AL58" s="5">
        <v>22</v>
      </c>
      <c r="AM58" s="5"/>
      <c r="AN58" s="5"/>
      <c r="AO58" s="331">
        <v>6</v>
      </c>
      <c r="AP58" s="5"/>
      <c r="AQ58" s="5"/>
      <c r="AR58" s="5"/>
      <c r="AS58" s="5"/>
      <c r="AT58" s="5"/>
      <c r="AU58" s="4"/>
      <c r="AV58" s="4">
        <v>80</v>
      </c>
      <c r="AW58" s="4"/>
      <c r="AX58" s="4"/>
      <c r="AY58" s="116">
        <f t="shared" si="29"/>
        <v>80</v>
      </c>
    </row>
    <row r="59" spans="1:52" ht="42" customHeight="1" x14ac:dyDescent="0.2">
      <c r="A59" s="338" t="s">
        <v>105</v>
      </c>
      <c r="B59" s="339"/>
      <c r="C59" s="339"/>
      <c r="D59" s="339"/>
      <c r="E59" s="339"/>
      <c r="F59" s="340"/>
      <c r="G59" s="307" t="s">
        <v>111</v>
      </c>
      <c r="H59" s="308"/>
      <c r="I59" s="308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  <c r="Y59" s="308"/>
      <c r="Z59" s="308"/>
      <c r="AA59" s="308"/>
      <c r="AB59" s="309"/>
      <c r="AC59" s="332"/>
      <c r="AD59" s="334"/>
      <c r="AE59" s="334"/>
      <c r="AF59" s="334"/>
      <c r="AG59" s="334"/>
      <c r="AH59" s="5">
        <f t="shared" si="28"/>
        <v>90</v>
      </c>
      <c r="AI59" s="6">
        <v>30</v>
      </c>
      <c r="AJ59" s="5">
        <v>60</v>
      </c>
      <c r="AK59" s="5">
        <v>40</v>
      </c>
      <c r="AL59" s="5">
        <v>20</v>
      </c>
      <c r="AM59" s="5"/>
      <c r="AN59" s="5"/>
      <c r="AO59" s="336"/>
      <c r="AP59" s="5"/>
      <c r="AQ59" s="5"/>
      <c r="AR59" s="5"/>
      <c r="AS59" s="5"/>
      <c r="AT59" s="5"/>
      <c r="AU59" s="4"/>
      <c r="AV59" s="4">
        <v>60</v>
      </c>
      <c r="AW59" s="4"/>
      <c r="AX59" s="4"/>
      <c r="AY59" s="116">
        <f t="shared" si="29"/>
        <v>60</v>
      </c>
    </row>
    <row r="60" spans="1:52" ht="33" customHeight="1" x14ac:dyDescent="0.2">
      <c r="A60" s="338" t="s">
        <v>106</v>
      </c>
      <c r="B60" s="339"/>
      <c r="C60" s="339"/>
      <c r="D60" s="339"/>
      <c r="E60" s="339"/>
      <c r="F60" s="340"/>
      <c r="G60" s="307" t="s">
        <v>112</v>
      </c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9"/>
      <c r="AC60" s="332"/>
      <c r="AD60" s="334"/>
      <c r="AE60" s="334"/>
      <c r="AF60" s="334"/>
      <c r="AG60" s="334"/>
      <c r="AH60" s="5">
        <f t="shared" si="28"/>
        <v>90</v>
      </c>
      <c r="AI60" s="6">
        <v>30</v>
      </c>
      <c r="AJ60" s="5">
        <v>60</v>
      </c>
      <c r="AK60" s="5">
        <v>40</v>
      </c>
      <c r="AL60" s="5">
        <v>20</v>
      </c>
      <c r="AM60" s="5"/>
      <c r="AN60" s="5"/>
      <c r="AO60" s="336"/>
      <c r="AP60" s="5"/>
      <c r="AQ60" s="5"/>
      <c r="AR60" s="5"/>
      <c r="AS60" s="5"/>
      <c r="AT60" s="5"/>
      <c r="AU60" s="4"/>
      <c r="AV60" s="4">
        <v>60</v>
      </c>
      <c r="AW60" s="4"/>
      <c r="AX60" s="4"/>
      <c r="AY60" s="116">
        <f t="shared" si="29"/>
        <v>60</v>
      </c>
    </row>
    <row r="61" spans="1:52" ht="34.5" customHeight="1" x14ac:dyDescent="0.2">
      <c r="A61" s="338" t="s">
        <v>107</v>
      </c>
      <c r="B61" s="339"/>
      <c r="C61" s="339"/>
      <c r="D61" s="339"/>
      <c r="E61" s="339"/>
      <c r="F61" s="340"/>
      <c r="G61" s="307" t="s">
        <v>113</v>
      </c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9"/>
      <c r="AC61" s="333"/>
      <c r="AD61" s="335"/>
      <c r="AE61" s="335"/>
      <c r="AF61" s="335"/>
      <c r="AG61" s="335"/>
      <c r="AH61" s="5">
        <f t="shared" si="28"/>
        <v>90</v>
      </c>
      <c r="AI61" s="6">
        <v>30</v>
      </c>
      <c r="AJ61" s="5">
        <v>60</v>
      </c>
      <c r="AK61" s="5">
        <v>40</v>
      </c>
      <c r="AL61" s="5">
        <v>20</v>
      </c>
      <c r="AM61" s="5"/>
      <c r="AN61" s="5"/>
      <c r="AO61" s="337"/>
      <c r="AP61" s="5"/>
      <c r="AQ61" s="5"/>
      <c r="AR61" s="5"/>
      <c r="AS61" s="5"/>
      <c r="AT61" s="5"/>
      <c r="AU61" s="4"/>
      <c r="AV61" s="4">
        <v>60</v>
      </c>
      <c r="AW61" s="4"/>
      <c r="AX61" s="4"/>
      <c r="AY61" s="116">
        <f t="shared" si="29"/>
        <v>60</v>
      </c>
    </row>
    <row r="62" spans="1:52" ht="40.5" customHeight="1" x14ac:dyDescent="0.2">
      <c r="A62" s="306" t="s">
        <v>48</v>
      </c>
      <c r="B62" s="341"/>
      <c r="C62" s="341"/>
      <c r="D62" s="341"/>
      <c r="E62" s="341"/>
      <c r="F62" s="341"/>
      <c r="G62" s="307" t="s">
        <v>281</v>
      </c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  <c r="Y62" s="308"/>
      <c r="Z62" s="308"/>
      <c r="AA62" s="308"/>
      <c r="AB62" s="309"/>
      <c r="AC62" s="5"/>
      <c r="AD62" s="5">
        <v>7</v>
      </c>
      <c r="AE62" s="5"/>
      <c r="AF62" s="5"/>
      <c r="AG62" s="5">
        <f>AH62</f>
        <v>252</v>
      </c>
      <c r="AH62" s="5">
        <f t="shared" si="28"/>
        <v>252</v>
      </c>
      <c r="AI62" s="6"/>
      <c r="AJ62" s="5">
        <v>252</v>
      </c>
      <c r="AK62" s="5"/>
      <c r="AL62" s="5">
        <v>252</v>
      </c>
      <c r="AM62" s="5">
        <v>250</v>
      </c>
      <c r="AN62" s="5"/>
      <c r="AO62" s="5">
        <v>2</v>
      </c>
      <c r="AP62" s="5"/>
      <c r="AQ62" s="5"/>
      <c r="AR62" s="5"/>
      <c r="AS62" s="5"/>
      <c r="AT62" s="5"/>
      <c r="AU62" s="4"/>
      <c r="AV62" s="4"/>
      <c r="AW62" s="4">
        <v>252</v>
      </c>
      <c r="AX62" s="4"/>
      <c r="AY62" s="116">
        <f t="shared" si="29"/>
        <v>252</v>
      </c>
    </row>
    <row r="63" spans="1:52" ht="31.5" customHeight="1" x14ac:dyDescent="0.2">
      <c r="A63" s="317"/>
      <c r="B63" s="282"/>
      <c r="C63" s="282"/>
      <c r="D63" s="282"/>
      <c r="E63" s="288"/>
      <c r="F63" s="147"/>
      <c r="G63" s="307" t="s">
        <v>316</v>
      </c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142"/>
      <c r="AB63" s="143"/>
      <c r="AC63" s="5"/>
      <c r="AD63" s="5"/>
      <c r="AE63" s="5">
        <v>7</v>
      </c>
      <c r="AF63" s="5"/>
      <c r="AG63" s="5"/>
      <c r="AH63" s="5"/>
      <c r="AI63" s="6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4"/>
      <c r="AV63" s="4"/>
      <c r="AW63" s="4">
        <v>6</v>
      </c>
      <c r="AX63" s="4"/>
      <c r="AY63" s="116"/>
    </row>
    <row r="64" spans="1:52" ht="55.5" customHeight="1" x14ac:dyDescent="0.2">
      <c r="A64" s="324" t="s">
        <v>40</v>
      </c>
      <c r="B64" s="325"/>
      <c r="C64" s="325"/>
      <c r="D64" s="325"/>
      <c r="E64" s="325"/>
      <c r="F64" s="325"/>
      <c r="G64" s="326" t="s">
        <v>114</v>
      </c>
      <c r="H64" s="342"/>
      <c r="I64" s="342"/>
      <c r="J64" s="342"/>
      <c r="K64" s="342"/>
      <c r="L64" s="342"/>
      <c r="M64" s="342"/>
      <c r="N64" s="342"/>
      <c r="O64" s="342"/>
      <c r="P64" s="342"/>
      <c r="Q64" s="342"/>
      <c r="R64" s="342"/>
      <c r="S64" s="342"/>
      <c r="T64" s="342"/>
      <c r="U64" s="342"/>
      <c r="V64" s="342"/>
      <c r="W64" s="342"/>
      <c r="X64" s="342"/>
      <c r="Y64" s="342"/>
      <c r="Z64" s="342"/>
      <c r="AA64" s="342"/>
      <c r="AB64" s="343"/>
      <c r="AC64" s="126"/>
      <c r="AD64" s="126" t="s">
        <v>54</v>
      </c>
      <c r="AE64" s="126" t="s">
        <v>55</v>
      </c>
      <c r="AF64" s="126"/>
      <c r="AG64" s="25">
        <f>AG65+AG68</f>
        <v>504</v>
      </c>
      <c r="AH64" s="25">
        <f>AH65+AH66+AH67+AH68</f>
        <v>498</v>
      </c>
      <c r="AI64" s="25">
        <f t="shared" ref="AI64:AP64" si="30">AI65+AI66+AI67+AI68</f>
        <v>82</v>
      </c>
      <c r="AJ64" s="25">
        <f>AJ65+AJ66+AJ67+AJ68</f>
        <v>416</v>
      </c>
      <c r="AK64" s="25">
        <f>AK65+AK66+AK67+AK68</f>
        <v>84</v>
      </c>
      <c r="AL64" s="25">
        <f t="shared" si="30"/>
        <v>312</v>
      </c>
      <c r="AM64" s="25">
        <f>AM65+AM66+AM67+AM68</f>
        <v>250</v>
      </c>
      <c r="AN64" s="25">
        <f>AN65+AN66+AN67+AN68</f>
        <v>0</v>
      </c>
      <c r="AO64" s="25">
        <f>AO65+AO66+AO67+AO68</f>
        <v>8</v>
      </c>
      <c r="AP64" s="25">
        <f t="shared" si="30"/>
        <v>20</v>
      </c>
      <c r="AQ64" s="25">
        <f>AQ65+AQ66+AQ67+AQ68</f>
        <v>0</v>
      </c>
      <c r="AR64" s="25">
        <f t="shared" ref="AR64:AX64" si="31">AR65+AR66+AR67+AR68</f>
        <v>0</v>
      </c>
      <c r="AS64" s="25">
        <f t="shared" si="31"/>
        <v>0</v>
      </c>
      <c r="AT64" s="25">
        <f t="shared" si="31"/>
        <v>0</v>
      </c>
      <c r="AU64" s="25">
        <f t="shared" si="31"/>
        <v>0</v>
      </c>
      <c r="AV64" s="25">
        <f t="shared" si="31"/>
        <v>164</v>
      </c>
      <c r="AW64" s="25">
        <f t="shared" si="31"/>
        <v>252</v>
      </c>
      <c r="AX64" s="25">
        <f t="shared" si="31"/>
        <v>0</v>
      </c>
      <c r="AY64" s="116">
        <f>SUM(AY65:AY68)</f>
        <v>416</v>
      </c>
    </row>
    <row r="65" spans="1:51" ht="35.25" customHeight="1" x14ac:dyDescent="0.2">
      <c r="A65" s="329" t="s">
        <v>66</v>
      </c>
      <c r="B65" s="330"/>
      <c r="C65" s="330"/>
      <c r="D65" s="330"/>
      <c r="E65" s="330"/>
      <c r="F65" s="330"/>
      <c r="G65" s="307" t="s">
        <v>115</v>
      </c>
      <c r="H65" s="308"/>
      <c r="I65" s="308"/>
      <c r="J65" s="308"/>
      <c r="K65" s="308"/>
      <c r="L65" s="308"/>
      <c r="M65" s="308"/>
      <c r="N65" s="308"/>
      <c r="O65" s="308"/>
      <c r="P65" s="308"/>
      <c r="Q65" s="308"/>
      <c r="R65" s="308"/>
      <c r="S65" s="308"/>
      <c r="T65" s="308"/>
      <c r="U65" s="308"/>
      <c r="V65" s="308"/>
      <c r="W65" s="308"/>
      <c r="X65" s="308"/>
      <c r="Y65" s="308"/>
      <c r="Z65" s="308"/>
      <c r="AA65" s="308"/>
      <c r="AB65" s="309"/>
      <c r="AC65" s="331"/>
      <c r="AD65" s="331"/>
      <c r="AE65" s="331">
        <v>6</v>
      </c>
      <c r="AF65" s="331"/>
      <c r="AG65" s="331">
        <f>AH65+AH66+AH67+AO65</f>
        <v>252</v>
      </c>
      <c r="AH65" s="5">
        <f>AI65+AJ65</f>
        <v>75</v>
      </c>
      <c r="AI65" s="6">
        <v>25</v>
      </c>
      <c r="AJ65" s="5">
        <v>50</v>
      </c>
      <c r="AK65" s="5">
        <v>30</v>
      </c>
      <c r="AL65" s="5">
        <v>20</v>
      </c>
      <c r="AM65" s="5"/>
      <c r="AN65" s="5"/>
      <c r="AO65" s="331">
        <v>6</v>
      </c>
      <c r="AP65" s="5"/>
      <c r="AQ65" s="5"/>
      <c r="AR65" s="5"/>
      <c r="AS65" s="5"/>
      <c r="AT65" s="5"/>
      <c r="AU65" s="5"/>
      <c r="AV65" s="5">
        <v>50</v>
      </c>
      <c r="AW65" s="4"/>
      <c r="AX65" s="4"/>
      <c r="AY65" s="116">
        <f>SUM(AQ65:AX65)</f>
        <v>50</v>
      </c>
    </row>
    <row r="66" spans="1:51" ht="42.75" customHeight="1" x14ac:dyDescent="0.2">
      <c r="A66" s="329" t="s">
        <v>76</v>
      </c>
      <c r="B66" s="330"/>
      <c r="C66" s="330"/>
      <c r="D66" s="330"/>
      <c r="E66" s="330"/>
      <c r="F66" s="330"/>
      <c r="G66" s="307" t="s">
        <v>116</v>
      </c>
      <c r="H66" s="308"/>
      <c r="I66" s="308"/>
      <c r="J66" s="308"/>
      <c r="K66" s="308"/>
      <c r="L66" s="308"/>
      <c r="M66" s="308"/>
      <c r="N66" s="308"/>
      <c r="O66" s="308"/>
      <c r="P66" s="308"/>
      <c r="Q66" s="308"/>
      <c r="R66" s="308"/>
      <c r="S66" s="308"/>
      <c r="T66" s="308"/>
      <c r="U66" s="308"/>
      <c r="V66" s="308"/>
      <c r="W66" s="308"/>
      <c r="X66" s="308"/>
      <c r="Y66" s="308"/>
      <c r="Z66" s="308"/>
      <c r="AA66" s="308"/>
      <c r="AB66" s="309"/>
      <c r="AC66" s="332"/>
      <c r="AD66" s="334"/>
      <c r="AE66" s="334"/>
      <c r="AF66" s="336"/>
      <c r="AG66" s="334"/>
      <c r="AH66" s="5">
        <f>AI66+AJ66</f>
        <v>90</v>
      </c>
      <c r="AI66" s="6">
        <v>30</v>
      </c>
      <c r="AJ66" s="5">
        <v>60</v>
      </c>
      <c r="AK66" s="5">
        <v>20</v>
      </c>
      <c r="AL66" s="5">
        <v>20</v>
      </c>
      <c r="AM66" s="5"/>
      <c r="AN66" s="5"/>
      <c r="AO66" s="336"/>
      <c r="AP66" s="131">
        <v>20</v>
      </c>
      <c r="AQ66" s="5"/>
      <c r="AR66" s="5"/>
      <c r="AS66" s="5"/>
      <c r="AT66" s="5"/>
      <c r="AU66" s="5"/>
      <c r="AV66" s="5">
        <v>60</v>
      </c>
      <c r="AW66" s="4"/>
      <c r="AX66" s="4"/>
      <c r="AY66" s="116">
        <f t="shared" ref="AY66:AY68" si="32">SUM(AQ66:AX66)</f>
        <v>60</v>
      </c>
    </row>
    <row r="67" spans="1:51" ht="33.75" customHeight="1" x14ac:dyDescent="0.2">
      <c r="A67" s="329" t="s">
        <v>149</v>
      </c>
      <c r="B67" s="330"/>
      <c r="C67" s="330"/>
      <c r="D67" s="330"/>
      <c r="E67" s="330"/>
      <c r="F67" s="330"/>
      <c r="G67" s="307" t="s">
        <v>117</v>
      </c>
      <c r="H67" s="308"/>
      <c r="I67" s="308"/>
      <c r="J67" s="308"/>
      <c r="K67" s="308"/>
      <c r="L67" s="308"/>
      <c r="M67" s="308"/>
      <c r="N67" s="308"/>
      <c r="O67" s="308"/>
      <c r="P67" s="308"/>
      <c r="Q67" s="308"/>
      <c r="R67" s="308"/>
      <c r="S67" s="308"/>
      <c r="T67" s="308"/>
      <c r="U67" s="308"/>
      <c r="V67" s="308"/>
      <c r="W67" s="308"/>
      <c r="X67" s="308"/>
      <c r="Y67" s="308"/>
      <c r="Z67" s="308"/>
      <c r="AA67" s="308"/>
      <c r="AB67" s="309"/>
      <c r="AC67" s="333"/>
      <c r="AD67" s="335"/>
      <c r="AE67" s="335"/>
      <c r="AF67" s="337"/>
      <c r="AG67" s="335"/>
      <c r="AH67" s="5">
        <f>AI67+AJ67</f>
        <v>81</v>
      </c>
      <c r="AI67" s="6">
        <v>27</v>
      </c>
      <c r="AJ67" s="5">
        <v>54</v>
      </c>
      <c r="AK67" s="5">
        <v>34</v>
      </c>
      <c r="AL67" s="5">
        <v>20</v>
      </c>
      <c r="AM67" s="5"/>
      <c r="AN67" s="5"/>
      <c r="AO67" s="337"/>
      <c r="AP67" s="5"/>
      <c r="AQ67" s="5"/>
      <c r="AR67" s="5"/>
      <c r="AS67" s="5"/>
      <c r="AT67" s="5"/>
      <c r="AU67" s="5"/>
      <c r="AV67" s="5">
        <v>54</v>
      </c>
      <c r="AW67" s="4"/>
      <c r="AX67" s="4"/>
      <c r="AY67" s="116">
        <f t="shared" si="32"/>
        <v>54</v>
      </c>
    </row>
    <row r="68" spans="1:51" ht="42.75" customHeight="1" x14ac:dyDescent="0.2">
      <c r="A68" s="306" t="s">
        <v>49</v>
      </c>
      <c r="B68" s="341"/>
      <c r="C68" s="341"/>
      <c r="D68" s="341"/>
      <c r="E68" s="341"/>
      <c r="F68" s="341"/>
      <c r="G68" s="307" t="s">
        <v>281</v>
      </c>
      <c r="H68" s="308"/>
      <c r="I68" s="308"/>
      <c r="J68" s="308"/>
      <c r="K68" s="308"/>
      <c r="L68" s="308"/>
      <c r="M68" s="308"/>
      <c r="N68" s="308"/>
      <c r="O68" s="308"/>
      <c r="P68" s="308"/>
      <c r="Q68" s="308"/>
      <c r="R68" s="308"/>
      <c r="S68" s="308"/>
      <c r="T68" s="308"/>
      <c r="U68" s="308"/>
      <c r="V68" s="308"/>
      <c r="W68" s="308"/>
      <c r="X68" s="308"/>
      <c r="Y68" s="308"/>
      <c r="Z68" s="308"/>
      <c r="AA68" s="308"/>
      <c r="AB68" s="309"/>
      <c r="AC68" s="5"/>
      <c r="AD68" s="5">
        <v>7</v>
      </c>
      <c r="AE68" s="5"/>
      <c r="AF68" s="5"/>
      <c r="AG68" s="5">
        <f>AH68</f>
        <v>252</v>
      </c>
      <c r="AH68" s="5">
        <f>AI68+AJ68</f>
        <v>252</v>
      </c>
      <c r="AI68" s="6"/>
      <c r="AJ68" s="5">
        <v>252</v>
      </c>
      <c r="AK68" s="5"/>
      <c r="AL68" s="5">
        <v>252</v>
      </c>
      <c r="AM68" s="5">
        <v>250</v>
      </c>
      <c r="AN68" s="5"/>
      <c r="AO68" s="5">
        <v>2</v>
      </c>
      <c r="AP68" s="5"/>
      <c r="AQ68" s="5"/>
      <c r="AR68" s="5"/>
      <c r="AS68" s="5"/>
      <c r="AT68" s="5"/>
      <c r="AU68" s="5"/>
      <c r="AV68" s="5"/>
      <c r="AW68" s="4">
        <v>252</v>
      </c>
      <c r="AX68" s="4"/>
      <c r="AY68" s="116">
        <f t="shared" si="32"/>
        <v>252</v>
      </c>
    </row>
    <row r="69" spans="1:51" ht="33" customHeight="1" x14ac:dyDescent="0.2">
      <c r="A69" s="317"/>
      <c r="B69" s="282"/>
      <c r="C69" s="282"/>
      <c r="D69" s="282"/>
      <c r="E69" s="288"/>
      <c r="F69" s="147"/>
      <c r="G69" s="307" t="s">
        <v>317</v>
      </c>
      <c r="H69" s="278"/>
      <c r="I69" s="278"/>
      <c r="J69" s="278"/>
      <c r="K69" s="278"/>
      <c r="L69" s="278"/>
      <c r="M69" s="278"/>
      <c r="N69" s="278"/>
      <c r="O69" s="278"/>
      <c r="P69" s="278"/>
      <c r="Q69" s="278"/>
      <c r="R69" s="278"/>
      <c r="S69" s="278"/>
      <c r="T69" s="278"/>
      <c r="U69" s="278"/>
      <c r="V69" s="278"/>
      <c r="W69" s="278"/>
      <c r="X69" s="278"/>
      <c r="Y69" s="278"/>
      <c r="Z69" s="278"/>
      <c r="AA69" s="142"/>
      <c r="AB69" s="143"/>
      <c r="AC69" s="12"/>
      <c r="AD69" s="12"/>
      <c r="AE69" s="12">
        <v>7</v>
      </c>
      <c r="AF69" s="12"/>
      <c r="AG69" s="12"/>
      <c r="AH69" s="5"/>
      <c r="AI69" s="6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4">
        <v>6</v>
      </c>
      <c r="AX69" s="4"/>
      <c r="AY69" s="116"/>
    </row>
    <row r="70" spans="1:51" ht="52.5" customHeight="1" x14ac:dyDescent="0.2">
      <c r="A70" s="324" t="s">
        <v>41</v>
      </c>
      <c r="B70" s="325"/>
      <c r="C70" s="325"/>
      <c r="D70" s="325"/>
      <c r="E70" s="325"/>
      <c r="F70" s="325"/>
      <c r="G70" s="326" t="s">
        <v>118</v>
      </c>
      <c r="H70" s="342"/>
      <c r="I70" s="342"/>
      <c r="J70" s="342"/>
      <c r="K70" s="342"/>
      <c r="L70" s="342"/>
      <c r="M70" s="342"/>
      <c r="N70" s="342"/>
      <c r="O70" s="342"/>
      <c r="P70" s="342"/>
      <c r="Q70" s="342"/>
      <c r="R70" s="342"/>
      <c r="S70" s="342"/>
      <c r="T70" s="342"/>
      <c r="U70" s="342"/>
      <c r="V70" s="342"/>
      <c r="W70" s="342"/>
      <c r="X70" s="342"/>
      <c r="Y70" s="342"/>
      <c r="Z70" s="342"/>
      <c r="AA70" s="342"/>
      <c r="AB70" s="343"/>
      <c r="AC70" s="127"/>
      <c r="AD70" s="127" t="s">
        <v>55</v>
      </c>
      <c r="AE70" s="127" t="s">
        <v>55</v>
      </c>
      <c r="AF70" s="127"/>
      <c r="AG70" s="37">
        <f>AG71+AG72+AG75</f>
        <v>518</v>
      </c>
      <c r="AH70" s="25">
        <f>AH71+AH72+AH73+AH74+AH75</f>
        <v>492</v>
      </c>
      <c r="AI70" s="25">
        <f t="shared" ref="AI70:AP70" si="33">AI71+AI72+AI73+AI74+AI75</f>
        <v>80</v>
      </c>
      <c r="AJ70" s="25">
        <f>AJ71+AJ72+AJ73+AJ74+AJ75</f>
        <v>412</v>
      </c>
      <c r="AK70" s="25">
        <f>AK71+AK72+AK73+AK74+AK75</f>
        <v>88</v>
      </c>
      <c r="AL70" s="25">
        <f t="shared" si="33"/>
        <v>302</v>
      </c>
      <c r="AM70" s="25">
        <f>AM71+AM72+AM73+AM74+AM75</f>
        <v>250</v>
      </c>
      <c r="AN70" s="25">
        <f>AN71+AN72+AN73+AN74+AN75</f>
        <v>0</v>
      </c>
      <c r="AO70" s="25">
        <f>AO71+AO72+AO73+AO74+AO75</f>
        <v>10</v>
      </c>
      <c r="AP70" s="25">
        <f t="shared" si="33"/>
        <v>20</v>
      </c>
      <c r="AQ70" s="25">
        <f>AQ71+AQ72+AQ73+AQ74+AQ75</f>
        <v>0</v>
      </c>
      <c r="AR70" s="25">
        <f t="shared" ref="AR70:AX70" si="34">AR71+AR72+AR73+AR74+AR75</f>
        <v>0</v>
      </c>
      <c r="AS70" s="25">
        <f t="shared" si="34"/>
        <v>0</v>
      </c>
      <c r="AT70" s="25">
        <f t="shared" si="34"/>
        <v>0</v>
      </c>
      <c r="AU70" s="25">
        <f t="shared" si="34"/>
        <v>0</v>
      </c>
      <c r="AV70" s="25">
        <f t="shared" si="34"/>
        <v>0</v>
      </c>
      <c r="AW70" s="25">
        <f t="shared" si="34"/>
        <v>40</v>
      </c>
      <c r="AX70" s="25">
        <f t="shared" si="34"/>
        <v>372</v>
      </c>
      <c r="AY70" s="116">
        <f>SUM(AY71:AY75)</f>
        <v>412</v>
      </c>
    </row>
    <row r="71" spans="1:51" ht="39.75" customHeight="1" x14ac:dyDescent="0.2">
      <c r="A71" s="329" t="s">
        <v>42</v>
      </c>
      <c r="B71" s="345"/>
      <c r="C71" s="345"/>
      <c r="D71" s="345"/>
      <c r="E71" s="345"/>
      <c r="F71" s="345"/>
      <c r="G71" s="307" t="s">
        <v>126</v>
      </c>
      <c r="H71" s="308"/>
      <c r="I71" s="308"/>
      <c r="J71" s="308"/>
      <c r="K71" s="308"/>
      <c r="L71" s="308"/>
      <c r="M71" s="308"/>
      <c r="N71" s="308"/>
      <c r="O71" s="308"/>
      <c r="P71" s="308"/>
      <c r="Q71" s="308"/>
      <c r="R71" s="308"/>
      <c r="S71" s="308"/>
      <c r="T71" s="308"/>
      <c r="U71" s="308"/>
      <c r="V71" s="308"/>
      <c r="W71" s="308"/>
      <c r="X71" s="308"/>
      <c r="Y71" s="308"/>
      <c r="Z71" s="308"/>
      <c r="AA71" s="308"/>
      <c r="AB71" s="308"/>
      <c r="AC71" s="19"/>
      <c r="AD71" s="36">
        <v>7</v>
      </c>
      <c r="AE71" s="36"/>
      <c r="AF71" s="36"/>
      <c r="AG71" s="36">
        <f>AH71</f>
        <v>60</v>
      </c>
      <c r="AH71" s="36">
        <f>AI71+AJ71</f>
        <v>60</v>
      </c>
      <c r="AI71" s="27">
        <v>20</v>
      </c>
      <c r="AJ71" s="19">
        <v>40</v>
      </c>
      <c r="AK71" s="19">
        <v>28</v>
      </c>
      <c r="AL71" s="19">
        <v>10</v>
      </c>
      <c r="AM71" s="19"/>
      <c r="AN71" s="19"/>
      <c r="AO71" s="19">
        <v>2</v>
      </c>
      <c r="AP71" s="19"/>
      <c r="AQ71" s="19"/>
      <c r="AR71" s="19"/>
      <c r="AS71" s="19"/>
      <c r="AT71" s="19"/>
      <c r="AU71" s="19"/>
      <c r="AV71" s="19"/>
      <c r="AW71" s="19">
        <v>40</v>
      </c>
      <c r="AX71" s="29"/>
      <c r="AY71" s="116">
        <f>SUM(AQ71:AX71)</f>
        <v>40</v>
      </c>
    </row>
    <row r="72" spans="1:51" ht="48.75" customHeight="1" x14ac:dyDescent="0.2">
      <c r="A72" s="329" t="s">
        <v>122</v>
      </c>
      <c r="B72" s="345"/>
      <c r="C72" s="345"/>
      <c r="D72" s="345"/>
      <c r="E72" s="345"/>
      <c r="F72" s="345"/>
      <c r="G72" s="307" t="s">
        <v>120</v>
      </c>
      <c r="H72" s="308"/>
      <c r="I72" s="308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  <c r="Y72" s="308"/>
      <c r="Z72" s="308"/>
      <c r="AA72" s="308"/>
      <c r="AB72" s="309"/>
      <c r="AC72" s="346"/>
      <c r="AD72" s="344"/>
      <c r="AE72" s="344">
        <v>8</v>
      </c>
      <c r="AF72" s="344"/>
      <c r="AG72" s="344">
        <f>AH72+AH73+AH74+AO72+AP72</f>
        <v>206</v>
      </c>
      <c r="AH72" s="36">
        <f>AI72+AJ72</f>
        <v>60</v>
      </c>
      <c r="AI72" s="27">
        <v>20</v>
      </c>
      <c r="AJ72" s="19">
        <v>40</v>
      </c>
      <c r="AK72" s="19">
        <v>10</v>
      </c>
      <c r="AL72" s="19">
        <v>10</v>
      </c>
      <c r="AM72" s="19"/>
      <c r="AN72" s="19"/>
      <c r="AO72" s="344">
        <v>6</v>
      </c>
      <c r="AP72" s="19">
        <v>20</v>
      </c>
      <c r="AQ72" s="27"/>
      <c r="AR72" s="27"/>
      <c r="AS72" s="27"/>
      <c r="AT72" s="27"/>
      <c r="AU72" s="27"/>
      <c r="AV72" s="27"/>
      <c r="AW72" s="27"/>
      <c r="AX72" s="29">
        <v>40</v>
      </c>
      <c r="AY72" s="116">
        <f t="shared" ref="AY72:AY76" si="35">SUM(AQ72:AX72)</f>
        <v>40</v>
      </c>
    </row>
    <row r="73" spans="1:51" ht="31.5" customHeight="1" x14ac:dyDescent="0.2">
      <c r="A73" s="329" t="s">
        <v>123</v>
      </c>
      <c r="B73" s="345"/>
      <c r="C73" s="345"/>
      <c r="D73" s="345"/>
      <c r="E73" s="345"/>
      <c r="F73" s="345"/>
      <c r="G73" s="307" t="s">
        <v>121</v>
      </c>
      <c r="H73" s="308"/>
      <c r="I73" s="308"/>
      <c r="J73" s="308"/>
      <c r="K73" s="308"/>
      <c r="L73" s="308"/>
      <c r="M73" s="308"/>
      <c r="N73" s="308"/>
      <c r="O73" s="308"/>
      <c r="P73" s="308"/>
      <c r="Q73" s="308"/>
      <c r="R73" s="308"/>
      <c r="S73" s="308"/>
      <c r="T73" s="308"/>
      <c r="U73" s="308"/>
      <c r="V73" s="308"/>
      <c r="W73" s="308"/>
      <c r="X73" s="308"/>
      <c r="Y73" s="308"/>
      <c r="Z73" s="308"/>
      <c r="AA73" s="308"/>
      <c r="AB73" s="309"/>
      <c r="AC73" s="346"/>
      <c r="AD73" s="334"/>
      <c r="AE73" s="334"/>
      <c r="AF73" s="336"/>
      <c r="AG73" s="334"/>
      <c r="AH73" s="36">
        <f>AI73+AJ73</f>
        <v>60</v>
      </c>
      <c r="AI73" s="27">
        <v>20</v>
      </c>
      <c r="AJ73" s="19">
        <v>40</v>
      </c>
      <c r="AK73" s="19">
        <v>20</v>
      </c>
      <c r="AL73" s="19">
        <v>20</v>
      </c>
      <c r="AM73" s="19"/>
      <c r="AN73" s="19"/>
      <c r="AO73" s="336"/>
      <c r="AP73" s="19"/>
      <c r="AQ73" s="19"/>
      <c r="AR73" s="19"/>
      <c r="AS73" s="19"/>
      <c r="AT73" s="19"/>
      <c r="AU73" s="19"/>
      <c r="AV73" s="19"/>
      <c r="AW73" s="19"/>
      <c r="AX73" s="29">
        <v>40</v>
      </c>
      <c r="AY73" s="116">
        <f t="shared" si="35"/>
        <v>40</v>
      </c>
    </row>
    <row r="74" spans="1:51" ht="31.5" customHeight="1" x14ac:dyDescent="0.2">
      <c r="A74" s="329" t="s">
        <v>124</v>
      </c>
      <c r="B74" s="345"/>
      <c r="C74" s="345"/>
      <c r="D74" s="345"/>
      <c r="E74" s="345"/>
      <c r="F74" s="345"/>
      <c r="G74" s="307" t="s">
        <v>125</v>
      </c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9"/>
      <c r="AC74" s="347"/>
      <c r="AD74" s="335"/>
      <c r="AE74" s="335"/>
      <c r="AF74" s="337"/>
      <c r="AG74" s="335"/>
      <c r="AH74" s="36">
        <f>AI74+AJ74</f>
        <v>60</v>
      </c>
      <c r="AI74" s="27">
        <v>20</v>
      </c>
      <c r="AJ74" s="19">
        <v>40</v>
      </c>
      <c r="AK74" s="19">
        <v>30</v>
      </c>
      <c r="AL74" s="19">
        <v>10</v>
      </c>
      <c r="AM74" s="19"/>
      <c r="AN74" s="19"/>
      <c r="AO74" s="337"/>
      <c r="AP74" s="19"/>
      <c r="AQ74" s="19"/>
      <c r="AR74" s="19"/>
      <c r="AS74" s="19"/>
      <c r="AT74" s="19"/>
      <c r="AU74" s="19"/>
      <c r="AV74" s="19"/>
      <c r="AW74" s="19"/>
      <c r="AX74" s="29">
        <v>40</v>
      </c>
      <c r="AY74" s="116">
        <f t="shared" si="35"/>
        <v>40</v>
      </c>
    </row>
    <row r="75" spans="1:51" ht="42.75" customHeight="1" x14ac:dyDescent="0.2">
      <c r="A75" s="306" t="s">
        <v>50</v>
      </c>
      <c r="B75" s="341"/>
      <c r="C75" s="341"/>
      <c r="D75" s="341"/>
      <c r="E75" s="341"/>
      <c r="F75" s="341"/>
      <c r="G75" s="307" t="s">
        <v>281</v>
      </c>
      <c r="H75" s="308"/>
      <c r="I75" s="308"/>
      <c r="J75" s="308"/>
      <c r="K75" s="308"/>
      <c r="L75" s="308"/>
      <c r="M75" s="308"/>
      <c r="N75" s="308"/>
      <c r="O75" s="308"/>
      <c r="P75" s="308"/>
      <c r="Q75" s="308"/>
      <c r="R75" s="308"/>
      <c r="S75" s="308"/>
      <c r="T75" s="308"/>
      <c r="U75" s="308"/>
      <c r="V75" s="308"/>
      <c r="W75" s="308"/>
      <c r="X75" s="308"/>
      <c r="Y75" s="308"/>
      <c r="Z75" s="308"/>
      <c r="AA75" s="308"/>
      <c r="AB75" s="309"/>
      <c r="AC75" s="19"/>
      <c r="AD75" s="19">
        <v>8</v>
      </c>
      <c r="AE75" s="19"/>
      <c r="AF75" s="19"/>
      <c r="AG75" s="5">
        <f>AH75</f>
        <v>252</v>
      </c>
      <c r="AH75" s="36">
        <f>AI75+AJ75</f>
        <v>252</v>
      </c>
      <c r="AI75" s="6"/>
      <c r="AJ75" s="19">
        <v>252</v>
      </c>
      <c r="AK75" s="5"/>
      <c r="AL75" s="5">
        <v>252</v>
      </c>
      <c r="AM75" s="5">
        <v>250</v>
      </c>
      <c r="AN75" s="5"/>
      <c r="AO75" s="5">
        <v>2</v>
      </c>
      <c r="AP75" s="19"/>
      <c r="AQ75" s="19"/>
      <c r="AR75" s="19"/>
      <c r="AS75" s="19"/>
      <c r="AT75" s="19"/>
      <c r="AU75" s="19"/>
      <c r="AV75" s="19"/>
      <c r="AW75" s="19"/>
      <c r="AX75" s="4">
        <v>252</v>
      </c>
      <c r="AY75" s="116">
        <f t="shared" si="35"/>
        <v>252</v>
      </c>
    </row>
    <row r="76" spans="1:51" ht="30.75" customHeight="1" x14ac:dyDescent="0.2">
      <c r="A76" s="317"/>
      <c r="B76" s="282"/>
      <c r="C76" s="282"/>
      <c r="D76" s="282"/>
      <c r="E76" s="288"/>
      <c r="F76" s="147"/>
      <c r="G76" s="307" t="s">
        <v>318</v>
      </c>
      <c r="H76" s="278"/>
      <c r="I76" s="278"/>
      <c r="J76" s="278"/>
      <c r="K76" s="278"/>
      <c r="L76" s="278"/>
      <c r="M76" s="278"/>
      <c r="N76" s="278"/>
      <c r="O76" s="278"/>
      <c r="P76" s="278"/>
      <c r="Q76" s="278"/>
      <c r="R76" s="278"/>
      <c r="S76" s="278"/>
      <c r="T76" s="278"/>
      <c r="U76" s="278"/>
      <c r="V76" s="278"/>
      <c r="W76" s="278"/>
      <c r="X76" s="278"/>
      <c r="Y76" s="278"/>
      <c r="Z76" s="278"/>
      <c r="AA76" s="142"/>
      <c r="AB76" s="143"/>
      <c r="AC76" s="19"/>
      <c r="AD76" s="19"/>
      <c r="AE76" s="19">
        <v>8</v>
      </c>
      <c r="AF76" s="19"/>
      <c r="AG76" s="5"/>
      <c r="AH76" s="36"/>
      <c r="AI76" s="6"/>
      <c r="AJ76" s="19"/>
      <c r="AK76" s="5"/>
      <c r="AL76" s="5"/>
      <c r="AM76" s="5"/>
      <c r="AN76" s="5"/>
      <c r="AO76" s="5"/>
      <c r="AP76" s="19"/>
      <c r="AQ76" s="19"/>
      <c r="AR76" s="19"/>
      <c r="AS76" s="19"/>
      <c r="AT76" s="19"/>
      <c r="AU76" s="19"/>
      <c r="AV76" s="19"/>
      <c r="AW76" s="19"/>
      <c r="AX76" s="4">
        <v>6</v>
      </c>
      <c r="AY76" s="116">
        <f t="shared" si="35"/>
        <v>6</v>
      </c>
    </row>
    <row r="77" spans="1:51" ht="54" customHeight="1" x14ac:dyDescent="0.2">
      <c r="A77" s="324" t="s">
        <v>43</v>
      </c>
      <c r="B77" s="325"/>
      <c r="C77" s="325"/>
      <c r="D77" s="325"/>
      <c r="E77" s="325"/>
      <c r="F77" s="325"/>
      <c r="G77" s="326" t="s">
        <v>127</v>
      </c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3"/>
      <c r="AC77" s="126"/>
      <c r="AD77" s="126" t="s">
        <v>56</v>
      </c>
      <c r="AE77" s="126" t="s">
        <v>54</v>
      </c>
      <c r="AF77" s="126"/>
      <c r="AG77" s="25">
        <f>AG78+AG79+AG80</f>
        <v>522</v>
      </c>
      <c r="AH77" s="25">
        <f>AH78+AH79+AH80</f>
        <v>522</v>
      </c>
      <c r="AI77" s="25">
        <f t="shared" ref="AI77:AP77" si="36">AI78+AI79+AI80</f>
        <v>30</v>
      </c>
      <c r="AJ77" s="25">
        <f>AJ78+AJ79+AJ80</f>
        <v>492</v>
      </c>
      <c r="AK77" s="25">
        <f>AK78+AK79+AK80</f>
        <v>42</v>
      </c>
      <c r="AL77" s="25">
        <f t="shared" si="36"/>
        <v>445</v>
      </c>
      <c r="AM77" s="25">
        <f>AM78+AM79+AM80</f>
        <v>427</v>
      </c>
      <c r="AN77" s="25">
        <f>AN78+AN79+AN80</f>
        <v>0</v>
      </c>
      <c r="AO77" s="25">
        <f>AO78+AO79+AO80</f>
        <v>7</v>
      </c>
      <c r="AP77" s="25">
        <f t="shared" si="36"/>
        <v>0</v>
      </c>
      <c r="AQ77" s="25">
        <f>AQ78+AQ79+AQ80</f>
        <v>0</v>
      </c>
      <c r="AR77" s="25">
        <f t="shared" ref="AR77:AX77" si="37">AR78+AR79+AR80</f>
        <v>0</v>
      </c>
      <c r="AS77" s="25">
        <f t="shared" si="37"/>
        <v>0</v>
      </c>
      <c r="AT77" s="25">
        <f t="shared" si="37"/>
        <v>168</v>
      </c>
      <c r="AU77" s="25">
        <f t="shared" si="37"/>
        <v>324</v>
      </c>
      <c r="AV77" s="25">
        <f t="shared" si="37"/>
        <v>0</v>
      </c>
      <c r="AW77" s="25">
        <f t="shared" si="37"/>
        <v>0</v>
      </c>
      <c r="AX77" s="25">
        <f t="shared" si="37"/>
        <v>0</v>
      </c>
      <c r="AY77" s="116">
        <f>SUM(AY78:AY80)</f>
        <v>492</v>
      </c>
    </row>
    <row r="78" spans="1:51" ht="42.75" customHeight="1" x14ac:dyDescent="0.2">
      <c r="A78" s="329" t="s">
        <v>147</v>
      </c>
      <c r="B78" s="330"/>
      <c r="C78" s="330"/>
      <c r="D78" s="330"/>
      <c r="E78" s="330"/>
      <c r="F78" s="330"/>
      <c r="G78" s="307" t="s">
        <v>148</v>
      </c>
      <c r="H78" s="308"/>
      <c r="I78" s="308"/>
      <c r="J78" s="308"/>
      <c r="K78" s="308"/>
      <c r="L78" s="308"/>
      <c r="M78" s="308"/>
      <c r="N78" s="308"/>
      <c r="O78" s="308"/>
      <c r="P78" s="308"/>
      <c r="Q78" s="308"/>
      <c r="R78" s="308"/>
      <c r="S78" s="308"/>
      <c r="T78" s="308"/>
      <c r="U78" s="308"/>
      <c r="V78" s="308"/>
      <c r="W78" s="308"/>
      <c r="X78" s="308"/>
      <c r="Y78" s="308"/>
      <c r="Z78" s="308"/>
      <c r="AA78" s="308"/>
      <c r="AB78" s="309"/>
      <c r="AC78" s="19"/>
      <c r="AD78" s="19">
        <v>4</v>
      </c>
      <c r="AE78" s="19"/>
      <c r="AF78" s="19"/>
      <c r="AG78" s="19">
        <f>AH78</f>
        <v>90</v>
      </c>
      <c r="AH78" s="19">
        <f>AI78+AJ78</f>
        <v>90</v>
      </c>
      <c r="AI78" s="27">
        <v>30</v>
      </c>
      <c r="AJ78" s="19">
        <v>60</v>
      </c>
      <c r="AK78" s="19">
        <v>42</v>
      </c>
      <c r="AL78" s="19">
        <v>16</v>
      </c>
      <c r="AM78" s="19"/>
      <c r="AN78" s="19"/>
      <c r="AO78" s="19">
        <v>2</v>
      </c>
      <c r="AP78" s="19"/>
      <c r="AQ78" s="19"/>
      <c r="AR78" s="19"/>
      <c r="AS78" s="27"/>
      <c r="AT78" s="27">
        <v>60</v>
      </c>
      <c r="AU78" s="29"/>
      <c r="AV78" s="29"/>
      <c r="AW78" s="29"/>
      <c r="AX78" s="29"/>
      <c r="AY78" s="116">
        <f>SUM(AQ78:AX78)</f>
        <v>60</v>
      </c>
    </row>
    <row r="79" spans="1:51" ht="36" customHeight="1" x14ac:dyDescent="0.2">
      <c r="A79" s="306" t="s">
        <v>82</v>
      </c>
      <c r="B79" s="341"/>
      <c r="C79" s="341"/>
      <c r="D79" s="341"/>
      <c r="E79" s="341"/>
      <c r="F79" s="341"/>
      <c r="G79" s="307" t="s">
        <v>80</v>
      </c>
      <c r="H79" s="308"/>
      <c r="I79" s="308"/>
      <c r="J79" s="308"/>
      <c r="K79" s="308"/>
      <c r="L79" s="308"/>
      <c r="M79" s="308"/>
      <c r="N79" s="308"/>
      <c r="O79" s="308"/>
      <c r="P79" s="308"/>
      <c r="Q79" s="308"/>
      <c r="R79" s="308"/>
      <c r="S79" s="308"/>
      <c r="T79" s="308"/>
      <c r="U79" s="308"/>
      <c r="V79" s="308"/>
      <c r="W79" s="308"/>
      <c r="X79" s="308"/>
      <c r="Y79" s="308"/>
      <c r="Z79" s="308"/>
      <c r="AA79" s="308"/>
      <c r="AB79" s="309"/>
      <c r="AC79" s="19"/>
      <c r="AD79" s="19">
        <v>5</v>
      </c>
      <c r="AE79" s="19"/>
      <c r="AF79" s="19"/>
      <c r="AG79" s="19">
        <f t="shared" ref="AG79:AG80" si="38">AH79</f>
        <v>216</v>
      </c>
      <c r="AH79" s="19">
        <f>AI79+AJ79</f>
        <v>216</v>
      </c>
      <c r="AI79" s="27"/>
      <c r="AJ79" s="19">
        <v>216</v>
      </c>
      <c r="AK79" s="19">
        <v>0</v>
      </c>
      <c r="AL79" s="19">
        <v>213</v>
      </c>
      <c r="AM79" s="19">
        <v>213</v>
      </c>
      <c r="AN79" s="19"/>
      <c r="AO79" s="19">
        <v>3</v>
      </c>
      <c r="AP79" s="19"/>
      <c r="AQ79" s="19"/>
      <c r="AR79" s="19"/>
      <c r="AS79" s="27"/>
      <c r="AT79" s="27">
        <v>108</v>
      </c>
      <c r="AU79" s="29">
        <v>108</v>
      </c>
      <c r="AV79" s="29"/>
      <c r="AW79" s="29"/>
      <c r="AX79" s="29"/>
      <c r="AY79" s="116">
        <f t="shared" ref="AY79:AY80" si="39">SUM(AQ79:AX79)</f>
        <v>216</v>
      </c>
    </row>
    <row r="80" spans="1:51" ht="43.5" customHeight="1" x14ac:dyDescent="0.2">
      <c r="A80" s="306" t="s">
        <v>81</v>
      </c>
      <c r="B80" s="341"/>
      <c r="C80" s="341"/>
      <c r="D80" s="341"/>
      <c r="E80" s="341"/>
      <c r="F80" s="341"/>
      <c r="G80" s="349" t="s">
        <v>195</v>
      </c>
      <c r="H80" s="357"/>
      <c r="I80" s="357"/>
      <c r="J80" s="357"/>
      <c r="K80" s="357"/>
      <c r="L80" s="357"/>
      <c r="M80" s="357"/>
      <c r="N80" s="357"/>
      <c r="O80" s="357"/>
      <c r="P80" s="357"/>
      <c r="Q80" s="357"/>
      <c r="R80" s="357"/>
      <c r="S80" s="357"/>
      <c r="T80" s="357"/>
      <c r="U80" s="357"/>
      <c r="V80" s="357"/>
      <c r="W80" s="357"/>
      <c r="X80" s="357"/>
      <c r="Y80" s="357"/>
      <c r="Z80" s="357"/>
      <c r="AA80" s="357"/>
      <c r="AB80" s="358"/>
      <c r="AC80" s="19"/>
      <c r="AD80" s="19">
        <v>5</v>
      </c>
      <c r="AE80" s="19"/>
      <c r="AF80" s="19"/>
      <c r="AG80" s="19">
        <f t="shared" si="38"/>
        <v>216</v>
      </c>
      <c r="AH80" s="19">
        <f>AI80+AJ80</f>
        <v>216</v>
      </c>
      <c r="AI80" s="6"/>
      <c r="AJ80" s="19">
        <v>216</v>
      </c>
      <c r="AK80" s="5">
        <v>0</v>
      </c>
      <c r="AL80" s="5">
        <v>216</v>
      </c>
      <c r="AM80" s="5">
        <v>214</v>
      </c>
      <c r="AN80" s="5"/>
      <c r="AO80" s="5">
        <v>2</v>
      </c>
      <c r="AP80" s="5"/>
      <c r="AQ80" s="5"/>
      <c r="AR80" s="5"/>
      <c r="AS80" s="5"/>
      <c r="AT80" s="5"/>
      <c r="AU80" s="4">
        <v>216</v>
      </c>
      <c r="AV80" s="4"/>
      <c r="AW80" s="4"/>
      <c r="AX80" s="4"/>
      <c r="AY80" s="116">
        <f t="shared" si="39"/>
        <v>216</v>
      </c>
    </row>
    <row r="81" spans="1:52" ht="31.5" customHeight="1" x14ac:dyDescent="0.2">
      <c r="A81" s="296"/>
      <c r="B81" s="348"/>
      <c r="C81" s="348"/>
      <c r="D81" s="348"/>
      <c r="E81" s="348"/>
      <c r="F81" s="147"/>
      <c r="G81" s="349" t="s">
        <v>319</v>
      </c>
      <c r="H81" s="278"/>
      <c r="I81" s="278"/>
      <c r="J81" s="278"/>
      <c r="K81" s="278"/>
      <c r="L81" s="278"/>
      <c r="M81" s="278"/>
      <c r="N81" s="278"/>
      <c r="O81" s="278"/>
      <c r="P81" s="278"/>
      <c r="Q81" s="278"/>
      <c r="R81" s="278"/>
      <c r="S81" s="278"/>
      <c r="T81" s="278"/>
      <c r="U81" s="278"/>
      <c r="V81" s="278"/>
      <c r="W81" s="278"/>
      <c r="X81" s="278"/>
      <c r="Y81" s="278"/>
      <c r="Z81" s="278"/>
      <c r="AA81" s="150"/>
      <c r="AB81" s="151"/>
      <c r="AC81" s="19"/>
      <c r="AD81" s="19"/>
      <c r="AE81" s="19">
        <v>5</v>
      </c>
      <c r="AF81" s="19"/>
      <c r="AG81" s="19"/>
      <c r="AH81" s="19"/>
      <c r="AI81" s="6"/>
      <c r="AJ81" s="19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4">
        <v>6</v>
      </c>
      <c r="AV81" s="4"/>
      <c r="AW81" s="4"/>
      <c r="AX81" s="4"/>
      <c r="AY81" s="116"/>
    </row>
    <row r="82" spans="1:52" ht="21" customHeight="1" x14ac:dyDescent="0.2">
      <c r="A82" s="350" t="s">
        <v>51</v>
      </c>
      <c r="B82" s="351"/>
      <c r="C82" s="351"/>
      <c r="D82" s="351"/>
      <c r="E82" s="351"/>
      <c r="F82" s="351"/>
      <c r="G82" s="351"/>
      <c r="H82" s="351"/>
      <c r="I82" s="351"/>
      <c r="J82" s="351"/>
      <c r="K82" s="351"/>
      <c r="L82" s="351"/>
      <c r="M82" s="351"/>
      <c r="N82" s="351"/>
      <c r="O82" s="351"/>
      <c r="P82" s="351"/>
      <c r="Q82" s="351"/>
      <c r="R82" s="351"/>
      <c r="S82" s="351"/>
      <c r="T82" s="351"/>
      <c r="U82" s="351"/>
      <c r="V82" s="351"/>
      <c r="W82" s="351"/>
      <c r="X82" s="351"/>
      <c r="Y82" s="351"/>
      <c r="Z82" s="351"/>
      <c r="AA82" s="351"/>
      <c r="AB82" s="352"/>
      <c r="AC82" s="130" t="s">
        <v>57</v>
      </c>
      <c r="AD82" s="130" t="s">
        <v>327</v>
      </c>
      <c r="AE82" s="130" t="s">
        <v>144</v>
      </c>
      <c r="AF82" s="130" t="s">
        <v>54</v>
      </c>
      <c r="AG82" s="28">
        <f>AG37+AG32+AG26+AG8</f>
        <v>6994</v>
      </c>
      <c r="AH82" s="28">
        <f>AH37+AH32+AH26+AH8</f>
        <v>6922</v>
      </c>
      <c r="AI82" s="28">
        <f>AI37+AI32+AI26+AI8</f>
        <v>1416</v>
      </c>
      <c r="AJ82" s="118">
        <f>AJ8+AJ26+AJ32+AJ37+144+216+80</f>
        <v>5940</v>
      </c>
      <c r="AK82" s="118">
        <f>AK37+AK32+AK26+AK8</f>
        <v>2049</v>
      </c>
      <c r="AL82" s="28">
        <f>AL37+AL32+AL26+AL8</f>
        <v>3309</v>
      </c>
      <c r="AM82" s="28">
        <f>AM53</f>
        <v>1177</v>
      </c>
      <c r="AN82" s="118">
        <f>AN37+AN32+AN26+AN8</f>
        <v>0</v>
      </c>
      <c r="AO82" s="118">
        <f>AO8+AO26+AO32+AO37</f>
        <v>160</v>
      </c>
      <c r="AP82" s="28">
        <f>AP37+AP32+AP26+AP8</f>
        <v>40</v>
      </c>
      <c r="AQ82" s="118">
        <f>AQ8+AQ26+AQ32+AQ37</f>
        <v>612</v>
      </c>
      <c r="AR82" s="118">
        <f>AR8+AR26+AR32+AR37</f>
        <v>864</v>
      </c>
      <c r="AS82" s="118">
        <f>AS8+AS26+AS32+AS37+AS83</f>
        <v>612</v>
      </c>
      <c r="AT82" s="118">
        <f>AT8+AT26+AT32+AT37+AT83</f>
        <v>864</v>
      </c>
      <c r="AU82" s="118">
        <f>AU8+AU26+AU32+AU37+AU83</f>
        <v>612</v>
      </c>
      <c r="AV82" s="118">
        <f>AV8+AV26+AV32+AV37+AV83</f>
        <v>864</v>
      </c>
      <c r="AW82" s="118">
        <f>AW8+AW26+AW32+AW37+AW83</f>
        <v>612</v>
      </c>
      <c r="AX82" s="118">
        <f>AX8+AX26+AX32+AX37+12+8</f>
        <v>540</v>
      </c>
      <c r="AY82" s="156">
        <f>AQ82+AR82+AS82+AT82+AU82+AV82+AW82+AX82+8+144+216</f>
        <v>5948</v>
      </c>
      <c r="AZ82" s="121"/>
    </row>
    <row r="83" spans="1:52" ht="25.5" customHeight="1" x14ac:dyDescent="0.2">
      <c r="A83" s="353" t="s">
        <v>52</v>
      </c>
      <c r="B83" s="296"/>
      <c r="C83" s="296"/>
      <c r="D83" s="296"/>
      <c r="E83" s="296"/>
      <c r="F83" s="296"/>
      <c r="G83" s="354" t="s">
        <v>44</v>
      </c>
      <c r="H83" s="355"/>
      <c r="I83" s="355"/>
      <c r="J83" s="355"/>
      <c r="K83" s="355"/>
      <c r="L83" s="355"/>
      <c r="M83" s="355"/>
      <c r="N83" s="355"/>
      <c r="O83" s="355"/>
      <c r="P83" s="355"/>
      <c r="Q83" s="355"/>
      <c r="R83" s="355"/>
      <c r="S83" s="355"/>
      <c r="T83" s="355"/>
      <c r="U83" s="355"/>
      <c r="V83" s="355"/>
      <c r="W83" s="355"/>
      <c r="X83" s="355"/>
      <c r="Y83" s="355"/>
      <c r="Z83" s="355"/>
      <c r="AA83" s="355"/>
      <c r="AB83" s="356"/>
      <c r="AC83" s="11"/>
      <c r="AD83" s="11"/>
      <c r="AE83" s="11"/>
      <c r="AF83" s="11"/>
      <c r="AG83" s="11"/>
      <c r="AH83" s="11"/>
      <c r="AI83" s="10"/>
      <c r="AJ83" s="18"/>
      <c r="AK83" s="18"/>
      <c r="AL83" s="18"/>
      <c r="AM83" s="18"/>
      <c r="AN83" s="18"/>
      <c r="AO83" s="18"/>
      <c r="AP83" s="18"/>
      <c r="AQ83" s="8"/>
      <c r="AR83" s="8"/>
      <c r="AS83" s="8">
        <v>6</v>
      </c>
      <c r="AT83" s="8">
        <v>12</v>
      </c>
      <c r="AU83" s="8">
        <v>12</v>
      </c>
      <c r="AV83" s="30">
        <v>18</v>
      </c>
      <c r="AW83" s="30">
        <v>12</v>
      </c>
      <c r="AX83" s="30" t="s">
        <v>321</v>
      </c>
    </row>
    <row r="84" spans="1:52" ht="19.5" customHeight="1" x14ac:dyDescent="0.25">
      <c r="A84" s="353" t="s">
        <v>52</v>
      </c>
      <c r="B84" s="296"/>
      <c r="C84" s="296"/>
      <c r="D84" s="296"/>
      <c r="E84" s="296"/>
      <c r="F84" s="296"/>
      <c r="G84" s="354" t="s">
        <v>78</v>
      </c>
      <c r="H84" s="308"/>
      <c r="I84" s="308"/>
      <c r="J84" s="308"/>
      <c r="K84" s="308"/>
      <c r="L84" s="308"/>
      <c r="M84" s="308"/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9"/>
      <c r="AC84" s="11"/>
      <c r="AD84" s="11"/>
      <c r="AE84" s="11"/>
      <c r="AF84" s="11"/>
      <c r="AG84" s="11"/>
      <c r="AH84" s="11"/>
      <c r="AI84" s="10"/>
      <c r="AJ84" s="18"/>
      <c r="AK84" s="18"/>
      <c r="AL84" s="18"/>
      <c r="AM84" s="18"/>
      <c r="AN84" s="18"/>
      <c r="AO84" s="18"/>
      <c r="AP84" s="18"/>
      <c r="AQ84" s="8"/>
      <c r="AR84" s="8"/>
      <c r="AS84" s="8"/>
      <c r="AT84" s="8"/>
      <c r="AU84" s="8"/>
      <c r="AV84" s="30"/>
      <c r="AW84" s="30"/>
      <c r="AX84" s="5" t="s">
        <v>302</v>
      </c>
      <c r="AY84" s="157">
        <f>AS83+AT83+AU83+AV83+AW83+12+AX86</f>
        <v>80</v>
      </c>
    </row>
    <row r="85" spans="1:52" ht="19.5" customHeight="1" x14ac:dyDescent="0.2">
      <c r="A85" s="369" t="s">
        <v>79</v>
      </c>
      <c r="B85" s="292"/>
      <c r="C85" s="292"/>
      <c r="D85" s="292"/>
      <c r="E85" s="292"/>
      <c r="F85" s="292"/>
      <c r="G85" s="370" t="s">
        <v>53</v>
      </c>
      <c r="H85" s="294"/>
      <c r="I85" s="294"/>
      <c r="J85" s="294"/>
      <c r="K85" s="294"/>
      <c r="L85" s="294"/>
      <c r="M85" s="294"/>
      <c r="N85" s="294"/>
      <c r="O85" s="294"/>
      <c r="P85" s="294"/>
      <c r="Q85" s="294"/>
      <c r="R85" s="294"/>
      <c r="S85" s="294"/>
      <c r="T85" s="294"/>
      <c r="U85" s="294"/>
      <c r="V85" s="294"/>
      <c r="W85" s="294"/>
      <c r="X85" s="294"/>
      <c r="Y85" s="294"/>
      <c r="Z85" s="294"/>
      <c r="AA85" s="294"/>
      <c r="AB85" s="295"/>
      <c r="AC85" s="11"/>
      <c r="AD85" s="11"/>
      <c r="AE85" s="11"/>
      <c r="AF85" s="11"/>
      <c r="AG85" s="11"/>
      <c r="AH85" s="11"/>
      <c r="AI85" s="10"/>
      <c r="AJ85" s="18"/>
      <c r="AK85" s="18"/>
      <c r="AL85" s="18"/>
      <c r="AM85" s="18"/>
      <c r="AN85" s="18"/>
      <c r="AO85" s="18"/>
      <c r="AP85" s="18"/>
      <c r="AQ85" s="8"/>
      <c r="AR85" s="8"/>
      <c r="AS85" s="8"/>
      <c r="AT85" s="8"/>
      <c r="AU85" s="8"/>
      <c r="AV85" s="30"/>
      <c r="AW85" s="9"/>
      <c r="AX85" s="5" t="s">
        <v>303</v>
      </c>
    </row>
    <row r="86" spans="1:52" ht="19.5" customHeight="1" x14ac:dyDescent="0.2">
      <c r="A86" s="371" t="s">
        <v>307</v>
      </c>
      <c r="B86" s="282"/>
      <c r="C86" s="282"/>
      <c r="D86" s="282"/>
      <c r="E86" s="288"/>
      <c r="F86" s="144"/>
      <c r="G86" s="354" t="s">
        <v>308</v>
      </c>
      <c r="H86" s="278"/>
      <c r="I86" s="278"/>
      <c r="J86" s="278"/>
      <c r="K86" s="278"/>
      <c r="L86" s="278"/>
      <c r="M86" s="278"/>
      <c r="N86" s="278"/>
      <c r="O86" s="278"/>
      <c r="P86" s="278"/>
      <c r="Q86" s="278"/>
      <c r="R86" s="278"/>
      <c r="S86" s="278"/>
      <c r="T86" s="278"/>
      <c r="U86" s="278"/>
      <c r="V86" s="278"/>
      <c r="W86" s="278"/>
      <c r="X86" s="278"/>
      <c r="Y86" s="278"/>
      <c r="Z86" s="278"/>
      <c r="AA86" s="145"/>
      <c r="AB86" s="146"/>
      <c r="AC86" s="11"/>
      <c r="AD86" s="11"/>
      <c r="AE86" s="11"/>
      <c r="AF86" s="11"/>
      <c r="AG86" s="11"/>
      <c r="AH86" s="11"/>
      <c r="AI86" s="10"/>
      <c r="AJ86" s="18"/>
      <c r="AK86" s="18"/>
      <c r="AL86" s="18"/>
      <c r="AM86" s="18"/>
      <c r="AN86" s="18"/>
      <c r="AO86" s="18"/>
      <c r="AP86" s="18"/>
      <c r="AQ86" s="8"/>
      <c r="AR86" s="8"/>
      <c r="AS86" s="8"/>
      <c r="AT86" s="8"/>
      <c r="AU86" s="8"/>
      <c r="AV86" s="30"/>
      <c r="AW86" s="9"/>
      <c r="AX86" s="5">
        <v>8</v>
      </c>
    </row>
    <row r="87" spans="1:52" ht="19.5" customHeight="1" x14ac:dyDescent="0.2">
      <c r="A87" s="372" t="s">
        <v>131</v>
      </c>
      <c r="B87" s="373"/>
      <c r="C87" s="373"/>
      <c r="D87" s="373"/>
      <c r="E87" s="373"/>
      <c r="F87" s="373"/>
      <c r="G87" s="265" t="s">
        <v>305</v>
      </c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6"/>
      <c r="W87" s="266"/>
      <c r="X87" s="266"/>
      <c r="Y87" s="266"/>
      <c r="Z87" s="266"/>
      <c r="AA87" s="266"/>
      <c r="AB87" s="267"/>
      <c r="AC87" s="11"/>
      <c r="AD87" s="11"/>
      <c r="AE87" s="11"/>
      <c r="AF87" s="11"/>
      <c r="AG87" s="11"/>
      <c r="AH87" s="11"/>
      <c r="AI87" s="10"/>
      <c r="AJ87" s="18"/>
      <c r="AK87" s="18"/>
      <c r="AL87" s="18"/>
      <c r="AM87" s="18"/>
      <c r="AN87" s="18"/>
      <c r="AO87" s="18"/>
      <c r="AP87" s="18"/>
      <c r="AQ87" s="8"/>
      <c r="AR87" s="8"/>
      <c r="AS87" s="8"/>
      <c r="AT87" s="8"/>
      <c r="AU87" s="8"/>
      <c r="AV87" s="30"/>
      <c r="AW87" s="9"/>
      <c r="AX87" s="5" t="s">
        <v>301</v>
      </c>
    </row>
    <row r="88" spans="1:52" ht="19.5" customHeight="1" x14ac:dyDescent="0.2">
      <c r="A88" s="256" t="s">
        <v>132</v>
      </c>
      <c r="B88" s="256"/>
      <c r="C88" s="256"/>
      <c r="D88" s="256"/>
      <c r="E88" s="256"/>
      <c r="F88" s="256"/>
      <c r="G88" s="265" t="s">
        <v>306</v>
      </c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  <c r="AA88" s="266"/>
      <c r="AB88" s="267"/>
      <c r="AC88" s="5"/>
      <c r="AD88" s="5"/>
      <c r="AE88" s="5"/>
      <c r="AF88" s="5"/>
      <c r="AG88" s="5"/>
      <c r="AH88" s="5"/>
      <c r="AI88" s="6"/>
      <c r="AJ88" s="17"/>
      <c r="AK88" s="17"/>
      <c r="AL88" s="17"/>
      <c r="AM88" s="17"/>
      <c r="AN88" s="17"/>
      <c r="AO88" s="17"/>
      <c r="AP88" s="17"/>
      <c r="AQ88" s="7"/>
      <c r="AR88" s="7"/>
      <c r="AS88" s="7"/>
      <c r="AT88" s="7"/>
      <c r="AU88" s="7"/>
      <c r="AV88" s="7"/>
      <c r="AW88" s="7"/>
      <c r="AX88" s="5" t="s">
        <v>304</v>
      </c>
      <c r="AY88" s="3"/>
    </row>
    <row r="89" spans="1:52" ht="12.75" customHeight="1" x14ac:dyDescent="0.2">
      <c r="A89" s="359" t="s">
        <v>143</v>
      </c>
      <c r="B89" s="359"/>
      <c r="C89" s="359"/>
      <c r="D89" s="359"/>
      <c r="E89" s="359"/>
      <c r="F89" s="359"/>
      <c r="G89" s="359"/>
      <c r="H89" s="359"/>
      <c r="I89" s="359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59"/>
      <c r="AC89" s="359"/>
      <c r="AD89" s="359"/>
      <c r="AE89" s="359"/>
      <c r="AF89" s="359"/>
      <c r="AG89" s="359"/>
      <c r="AH89" s="359"/>
      <c r="AI89" s="360"/>
      <c r="AJ89" s="363" t="s">
        <v>140</v>
      </c>
      <c r="AK89" s="364" t="s">
        <v>133</v>
      </c>
      <c r="AL89" s="365"/>
      <c r="AM89" s="365"/>
      <c r="AN89" s="365"/>
      <c r="AO89" s="365"/>
      <c r="AP89" s="237"/>
      <c r="AQ89" s="367">
        <f t="shared" ref="AQ89:AX89" si="40">AQ78+AQ74+AQ73+AQ72+AQ71+AQ67+AQ66+AQ65+AQ61+AQ60+AQ59+AQ58+AQ57+AQ56+AQ55+AQ38+AQ32+AQ26+AQ8</f>
        <v>612</v>
      </c>
      <c r="AR89" s="367">
        <f t="shared" si="40"/>
        <v>864</v>
      </c>
      <c r="AS89" s="367">
        <f t="shared" si="40"/>
        <v>606</v>
      </c>
      <c r="AT89" s="367">
        <f t="shared" si="40"/>
        <v>744</v>
      </c>
      <c r="AU89" s="367">
        <f t="shared" si="40"/>
        <v>276</v>
      </c>
      <c r="AV89" s="367">
        <f t="shared" si="40"/>
        <v>846</v>
      </c>
      <c r="AW89" s="367">
        <f t="shared" si="40"/>
        <v>96</v>
      </c>
      <c r="AX89" s="367">
        <f t="shared" si="40"/>
        <v>268</v>
      </c>
    </row>
    <row r="90" spans="1:52" ht="21" customHeight="1" x14ac:dyDescent="0.2">
      <c r="A90" s="361"/>
      <c r="B90" s="361"/>
      <c r="C90" s="361"/>
      <c r="D90" s="361"/>
      <c r="E90" s="361"/>
      <c r="F90" s="361"/>
      <c r="G90" s="361"/>
      <c r="H90" s="361"/>
      <c r="I90" s="361"/>
      <c r="J90" s="361"/>
      <c r="K90" s="361"/>
      <c r="L90" s="361"/>
      <c r="M90" s="361"/>
      <c r="N90" s="361"/>
      <c r="O90" s="361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361"/>
      <c r="AD90" s="361"/>
      <c r="AE90" s="361"/>
      <c r="AF90" s="361"/>
      <c r="AG90" s="361"/>
      <c r="AH90" s="361"/>
      <c r="AI90" s="362"/>
      <c r="AJ90" s="363"/>
      <c r="AK90" s="238"/>
      <c r="AL90" s="366"/>
      <c r="AM90" s="366"/>
      <c r="AN90" s="366"/>
      <c r="AO90" s="366"/>
      <c r="AP90" s="239"/>
      <c r="AQ90" s="368"/>
      <c r="AR90" s="368"/>
      <c r="AS90" s="368"/>
      <c r="AT90" s="368"/>
      <c r="AU90" s="368"/>
      <c r="AV90" s="368"/>
      <c r="AW90" s="368"/>
      <c r="AX90" s="368"/>
    </row>
    <row r="91" spans="1:52" ht="20.25" customHeight="1" x14ac:dyDescent="0.2">
      <c r="A91" s="361"/>
      <c r="B91" s="361"/>
      <c r="C91" s="361"/>
      <c r="D91" s="361"/>
      <c r="E91" s="361"/>
      <c r="F91" s="361"/>
      <c r="G91" s="361"/>
      <c r="H91" s="361"/>
      <c r="I91" s="361"/>
      <c r="J91" s="361"/>
      <c r="K91" s="361"/>
      <c r="L91" s="361"/>
      <c r="M91" s="361"/>
      <c r="N91" s="361"/>
      <c r="O91" s="361"/>
      <c r="P91" s="361"/>
      <c r="Q91" s="361"/>
      <c r="R91" s="361"/>
      <c r="S91" s="361"/>
      <c r="T91" s="361"/>
      <c r="U91" s="361"/>
      <c r="V91" s="361"/>
      <c r="W91" s="361"/>
      <c r="X91" s="361"/>
      <c r="Y91" s="361"/>
      <c r="Z91" s="361"/>
      <c r="AA91" s="361"/>
      <c r="AB91" s="361"/>
      <c r="AC91" s="361"/>
      <c r="AD91" s="361"/>
      <c r="AE91" s="361"/>
      <c r="AF91" s="361"/>
      <c r="AG91" s="361"/>
      <c r="AH91" s="361"/>
      <c r="AI91" s="362"/>
      <c r="AJ91" s="363"/>
      <c r="AK91" s="364" t="s">
        <v>134</v>
      </c>
      <c r="AL91" s="365"/>
      <c r="AM91" s="365"/>
      <c r="AN91" s="365"/>
      <c r="AO91" s="365"/>
      <c r="AP91" s="237"/>
      <c r="AQ91" s="374">
        <f t="shared" ref="AQ91:AX91" si="41">AQ79</f>
        <v>0</v>
      </c>
      <c r="AR91" s="374">
        <f t="shared" si="41"/>
        <v>0</v>
      </c>
      <c r="AS91" s="374">
        <f t="shared" si="41"/>
        <v>0</v>
      </c>
      <c r="AT91" s="374">
        <f t="shared" si="41"/>
        <v>108</v>
      </c>
      <c r="AU91" s="374">
        <f t="shared" si="41"/>
        <v>108</v>
      </c>
      <c r="AV91" s="374">
        <f t="shared" si="41"/>
        <v>0</v>
      </c>
      <c r="AW91" s="374">
        <f t="shared" si="41"/>
        <v>0</v>
      </c>
      <c r="AX91" s="374">
        <f t="shared" si="41"/>
        <v>0</v>
      </c>
    </row>
    <row r="92" spans="1:52" ht="16.5" customHeight="1" x14ac:dyDescent="0.2">
      <c r="A92" s="361"/>
      <c r="B92" s="361"/>
      <c r="C92" s="361"/>
      <c r="D92" s="361"/>
      <c r="E92" s="361"/>
      <c r="F92" s="361"/>
      <c r="G92" s="361"/>
      <c r="H92" s="361"/>
      <c r="I92" s="361"/>
      <c r="J92" s="361"/>
      <c r="K92" s="361"/>
      <c r="L92" s="361"/>
      <c r="M92" s="361"/>
      <c r="N92" s="361"/>
      <c r="O92" s="361"/>
      <c r="P92" s="361"/>
      <c r="Q92" s="361"/>
      <c r="R92" s="361"/>
      <c r="S92" s="361"/>
      <c r="T92" s="361"/>
      <c r="U92" s="361"/>
      <c r="V92" s="361"/>
      <c r="W92" s="361"/>
      <c r="X92" s="361"/>
      <c r="Y92" s="361"/>
      <c r="Z92" s="361"/>
      <c r="AA92" s="361"/>
      <c r="AB92" s="361"/>
      <c r="AC92" s="361"/>
      <c r="AD92" s="361"/>
      <c r="AE92" s="361"/>
      <c r="AF92" s="361"/>
      <c r="AG92" s="361"/>
      <c r="AH92" s="361"/>
      <c r="AI92" s="362"/>
      <c r="AJ92" s="363"/>
      <c r="AK92" s="238"/>
      <c r="AL92" s="366"/>
      <c r="AM92" s="366"/>
      <c r="AN92" s="366"/>
      <c r="AO92" s="366"/>
      <c r="AP92" s="239"/>
      <c r="AQ92" s="374"/>
      <c r="AR92" s="374"/>
      <c r="AS92" s="374"/>
      <c r="AT92" s="374"/>
      <c r="AU92" s="374"/>
      <c r="AV92" s="374"/>
      <c r="AW92" s="374"/>
      <c r="AX92" s="374"/>
      <c r="AZ92" s="375"/>
    </row>
    <row r="93" spans="1:52" ht="36.75" customHeight="1" x14ac:dyDescent="0.2">
      <c r="A93" s="376" t="s">
        <v>130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  <c r="AA93" s="377"/>
      <c r="AB93" s="377"/>
      <c r="AC93" s="377"/>
      <c r="AD93" s="377"/>
      <c r="AE93" s="377"/>
      <c r="AF93" s="377"/>
      <c r="AG93" s="377"/>
      <c r="AH93" s="377"/>
      <c r="AI93" s="378"/>
      <c r="AJ93" s="363"/>
      <c r="AK93" s="382" t="s">
        <v>135</v>
      </c>
      <c r="AL93" s="383"/>
      <c r="AM93" s="383"/>
      <c r="AN93" s="383"/>
      <c r="AO93" s="383"/>
      <c r="AP93" s="384"/>
      <c r="AQ93" s="31">
        <f>AQ80+AQ75+AQ68+AQ62</f>
        <v>0</v>
      </c>
      <c r="AR93" s="31">
        <f t="shared" ref="AR93:AX93" si="42">AR80+AR75+AR68+AR62</f>
        <v>0</v>
      </c>
      <c r="AS93" s="31">
        <f t="shared" si="42"/>
        <v>0</v>
      </c>
      <c r="AT93" s="31">
        <f t="shared" si="42"/>
        <v>0</v>
      </c>
      <c r="AU93" s="31">
        <f t="shared" si="42"/>
        <v>216</v>
      </c>
      <c r="AV93" s="31">
        <f t="shared" si="42"/>
        <v>0</v>
      </c>
      <c r="AW93" s="31">
        <f t="shared" si="42"/>
        <v>504</v>
      </c>
      <c r="AX93" s="19">
        <f t="shared" si="42"/>
        <v>252</v>
      </c>
      <c r="AZ93" s="375"/>
    </row>
    <row r="94" spans="1:52" ht="38.25" customHeight="1" x14ac:dyDescent="0.2">
      <c r="A94" s="376"/>
      <c r="B94" s="377"/>
      <c r="C94" s="377"/>
      <c r="D94" s="377"/>
      <c r="E94" s="377"/>
      <c r="F94" s="377"/>
      <c r="G94" s="377"/>
      <c r="H94" s="377"/>
      <c r="I94" s="377"/>
      <c r="J94" s="377"/>
      <c r="K94" s="377"/>
      <c r="L94" s="377"/>
      <c r="M94" s="377"/>
      <c r="N94" s="377"/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  <c r="AA94" s="377"/>
      <c r="AB94" s="377"/>
      <c r="AC94" s="377"/>
      <c r="AD94" s="377"/>
      <c r="AE94" s="377"/>
      <c r="AF94" s="377"/>
      <c r="AG94" s="377"/>
      <c r="AH94" s="377"/>
      <c r="AI94" s="378"/>
      <c r="AJ94" s="363"/>
      <c r="AK94" s="382" t="s">
        <v>136</v>
      </c>
      <c r="AL94" s="383"/>
      <c r="AM94" s="383"/>
      <c r="AN94" s="383"/>
      <c r="AO94" s="383"/>
      <c r="AP94" s="384"/>
      <c r="AQ94" s="31">
        <v>0</v>
      </c>
      <c r="AR94" s="31">
        <v>0</v>
      </c>
      <c r="AS94" s="31">
        <v>0</v>
      </c>
      <c r="AT94" s="31">
        <v>0</v>
      </c>
      <c r="AU94" s="19">
        <v>0</v>
      </c>
      <c r="AV94" s="19">
        <v>0</v>
      </c>
      <c r="AW94" s="31">
        <v>0</v>
      </c>
      <c r="AX94" s="15">
        <v>144</v>
      </c>
    </row>
    <row r="95" spans="1:52" ht="24.75" customHeight="1" x14ac:dyDescent="0.2">
      <c r="A95" s="376"/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8"/>
      <c r="AJ95" s="363"/>
      <c r="AK95" s="382" t="s">
        <v>137</v>
      </c>
      <c r="AL95" s="383"/>
      <c r="AM95" s="383"/>
      <c r="AN95" s="383"/>
      <c r="AO95" s="383"/>
      <c r="AP95" s="384"/>
      <c r="AQ95" s="19"/>
      <c r="AR95" s="19">
        <v>2</v>
      </c>
      <c r="AS95" s="19">
        <v>2</v>
      </c>
      <c r="AT95" s="19">
        <v>4</v>
      </c>
      <c r="AU95" s="19">
        <v>1</v>
      </c>
      <c r="AV95" s="19">
        <v>3</v>
      </c>
      <c r="AW95" s="19"/>
      <c r="AX95" s="19">
        <v>1</v>
      </c>
    </row>
    <row r="96" spans="1:52" ht="31.5" customHeight="1" x14ac:dyDescent="0.2">
      <c r="A96" s="376"/>
      <c r="B96" s="377"/>
      <c r="C96" s="377"/>
      <c r="D96" s="377"/>
      <c r="E96" s="377"/>
      <c r="F96" s="377"/>
      <c r="G96" s="377"/>
      <c r="H96" s="377"/>
      <c r="I96" s="377"/>
      <c r="J96" s="377"/>
      <c r="K96" s="377"/>
      <c r="L96" s="377"/>
      <c r="M96" s="377"/>
      <c r="N96" s="377"/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377"/>
      <c r="AD96" s="377"/>
      <c r="AE96" s="377"/>
      <c r="AF96" s="377"/>
      <c r="AG96" s="377"/>
      <c r="AH96" s="377"/>
      <c r="AI96" s="378"/>
      <c r="AJ96" s="363"/>
      <c r="AK96" s="382" t="s">
        <v>146</v>
      </c>
      <c r="AL96" s="383"/>
      <c r="AM96" s="383"/>
      <c r="AN96" s="383"/>
      <c r="AO96" s="383"/>
      <c r="AP96" s="384"/>
      <c r="AQ96" s="35"/>
      <c r="AR96" s="35"/>
      <c r="AS96" s="35"/>
      <c r="AT96" s="35"/>
      <c r="AU96" s="35">
        <v>1</v>
      </c>
      <c r="AV96" s="35"/>
      <c r="AW96" s="35">
        <v>2</v>
      </c>
      <c r="AX96" s="35">
        <v>1</v>
      </c>
    </row>
    <row r="97" spans="1:51" ht="12" customHeight="1" x14ac:dyDescent="0.2">
      <c r="A97" s="376"/>
      <c r="B97" s="377"/>
      <c r="C97" s="377"/>
      <c r="D97" s="377"/>
      <c r="E97" s="377"/>
      <c r="F97" s="377"/>
      <c r="G97" s="377"/>
      <c r="H97" s="377"/>
      <c r="I97" s="377"/>
      <c r="J97" s="377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8"/>
      <c r="AJ97" s="363"/>
      <c r="AK97" s="364" t="s">
        <v>138</v>
      </c>
      <c r="AL97" s="365"/>
      <c r="AM97" s="365"/>
      <c r="AN97" s="365"/>
      <c r="AO97" s="365"/>
      <c r="AP97" s="237"/>
      <c r="AQ97" s="388">
        <v>2</v>
      </c>
      <c r="AR97" s="388">
        <v>8</v>
      </c>
      <c r="AS97" s="388">
        <v>4</v>
      </c>
      <c r="AT97" s="388">
        <v>4</v>
      </c>
      <c r="AU97" s="368">
        <v>3</v>
      </c>
      <c r="AV97" s="368">
        <v>5</v>
      </c>
      <c r="AW97" s="388">
        <v>5</v>
      </c>
      <c r="AX97" s="368">
        <v>5</v>
      </c>
    </row>
    <row r="98" spans="1:51" ht="12" customHeight="1" x14ac:dyDescent="0.2">
      <c r="A98" s="376"/>
      <c r="B98" s="377"/>
      <c r="C98" s="377"/>
      <c r="D98" s="377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8"/>
      <c r="AJ98" s="363"/>
      <c r="AK98" s="385"/>
      <c r="AL98" s="386"/>
      <c r="AM98" s="386"/>
      <c r="AN98" s="386"/>
      <c r="AO98" s="386"/>
      <c r="AP98" s="387"/>
      <c r="AQ98" s="389"/>
      <c r="AR98" s="389"/>
      <c r="AS98" s="389"/>
      <c r="AT98" s="389"/>
      <c r="AU98" s="368"/>
      <c r="AV98" s="368"/>
      <c r="AW98" s="389"/>
      <c r="AX98" s="368"/>
    </row>
    <row r="99" spans="1:51" ht="14.25" customHeight="1" x14ac:dyDescent="0.2">
      <c r="A99" s="376"/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8"/>
      <c r="AJ99" s="363"/>
      <c r="AK99" s="238"/>
      <c r="AL99" s="366"/>
      <c r="AM99" s="366"/>
      <c r="AN99" s="366"/>
      <c r="AO99" s="366"/>
      <c r="AP99" s="239"/>
      <c r="AQ99" s="390"/>
      <c r="AR99" s="390"/>
      <c r="AS99" s="390"/>
      <c r="AT99" s="390"/>
      <c r="AU99" s="368"/>
      <c r="AV99" s="368"/>
      <c r="AW99" s="390"/>
      <c r="AX99" s="368"/>
    </row>
    <row r="100" spans="1:51" ht="12.75" customHeight="1" x14ac:dyDescent="0.2">
      <c r="A100" s="376"/>
      <c r="B100" s="377"/>
      <c r="C100" s="377"/>
      <c r="D100" s="377"/>
      <c r="E100" s="377"/>
      <c r="F100" s="377"/>
      <c r="G100" s="377"/>
      <c r="H100" s="377"/>
      <c r="I100" s="377"/>
      <c r="J100" s="377"/>
      <c r="K100" s="377"/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8"/>
      <c r="AJ100" s="363"/>
      <c r="AK100" s="364" t="s">
        <v>139</v>
      </c>
      <c r="AL100" s="365"/>
      <c r="AM100" s="365"/>
      <c r="AN100" s="365"/>
      <c r="AO100" s="365"/>
      <c r="AP100" s="237"/>
      <c r="AQ100" s="344">
        <v>1</v>
      </c>
      <c r="AR100" s="344"/>
      <c r="AS100" s="344">
        <v>1</v>
      </c>
      <c r="AT100" s="344">
        <v>1</v>
      </c>
      <c r="AU100" s="374">
        <v>1</v>
      </c>
      <c r="AV100" s="374">
        <v>1</v>
      </c>
      <c r="AW100" s="344"/>
      <c r="AX100" s="374"/>
    </row>
    <row r="101" spans="1:51" ht="13.5" customHeight="1" thickBot="1" x14ac:dyDescent="0.25">
      <c r="A101" s="379"/>
      <c r="B101" s="380"/>
      <c r="C101" s="380"/>
      <c r="D101" s="380"/>
      <c r="E101" s="380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0"/>
      <c r="S101" s="380"/>
      <c r="T101" s="380"/>
      <c r="U101" s="380"/>
      <c r="V101" s="380"/>
      <c r="W101" s="380"/>
      <c r="X101" s="380"/>
      <c r="Y101" s="380"/>
      <c r="Z101" s="380"/>
      <c r="AA101" s="380"/>
      <c r="AB101" s="380"/>
      <c r="AC101" s="380"/>
      <c r="AD101" s="380"/>
      <c r="AE101" s="380"/>
      <c r="AF101" s="380"/>
      <c r="AG101" s="380"/>
      <c r="AH101" s="380"/>
      <c r="AI101" s="381"/>
      <c r="AJ101" s="363"/>
      <c r="AK101" s="238"/>
      <c r="AL101" s="366"/>
      <c r="AM101" s="366"/>
      <c r="AN101" s="366"/>
      <c r="AO101" s="366"/>
      <c r="AP101" s="239"/>
      <c r="AQ101" s="346"/>
      <c r="AR101" s="346"/>
      <c r="AS101" s="346"/>
      <c r="AT101" s="346"/>
      <c r="AU101" s="344"/>
      <c r="AV101" s="344"/>
      <c r="AW101" s="346"/>
      <c r="AX101" s="374"/>
    </row>
    <row r="102" spans="1:51" ht="32.2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9"/>
      <c r="AK102" s="39"/>
      <c r="AL102" s="40"/>
      <c r="AM102" s="40"/>
      <c r="AN102" s="40"/>
      <c r="AO102" s="40"/>
      <c r="AP102" s="40"/>
      <c r="AQ102" s="46"/>
      <c r="AR102" s="46"/>
      <c r="AS102" s="46"/>
      <c r="AT102" s="46"/>
      <c r="AU102" s="46"/>
      <c r="AV102" s="46"/>
      <c r="AW102" s="46"/>
      <c r="AX102" s="46"/>
    </row>
    <row r="103" spans="1:51" ht="12.75" customHeight="1" x14ac:dyDescent="0.2">
      <c r="AR103" s="1"/>
      <c r="AS103" s="1"/>
      <c r="AT103" s="1"/>
      <c r="AU103" s="1"/>
      <c r="AV103" s="1"/>
      <c r="AW103" s="1"/>
      <c r="AX103" s="1"/>
      <c r="AY103" s="1"/>
    </row>
    <row r="104" spans="1:51" x14ac:dyDescent="0.2">
      <c r="AR104" s="1"/>
      <c r="AS104" s="1"/>
      <c r="AT104" s="1"/>
      <c r="AU104" s="1"/>
      <c r="AV104" s="1"/>
      <c r="AW104" s="1"/>
      <c r="AX104" s="1"/>
    </row>
    <row r="105" spans="1:51" x14ac:dyDescent="0.2">
      <c r="AR105" s="1"/>
      <c r="AS105" s="1"/>
      <c r="AT105" s="1"/>
      <c r="AU105" s="1"/>
      <c r="AV105" s="1"/>
      <c r="AW105" s="1"/>
      <c r="AX105" s="1"/>
    </row>
    <row r="106" spans="1:51" x14ac:dyDescent="0.2">
      <c r="AR106" s="1"/>
      <c r="AS106" s="1"/>
      <c r="AT106" s="1"/>
      <c r="AU106" s="1"/>
      <c r="AV106" s="1"/>
      <c r="AW106" s="1"/>
      <c r="AX106" s="1"/>
    </row>
    <row r="107" spans="1:51" x14ac:dyDescent="0.2">
      <c r="AR107" s="1"/>
      <c r="AS107" s="1"/>
      <c r="AT107" s="1"/>
      <c r="AU107" s="1"/>
      <c r="AV107" s="1"/>
      <c r="AW107" s="1"/>
      <c r="AX107" s="1"/>
    </row>
    <row r="108" spans="1:51" x14ac:dyDescent="0.2">
      <c r="AR108" s="1"/>
      <c r="AS108" s="1"/>
      <c r="AT108" s="1"/>
      <c r="AU108" s="1"/>
      <c r="AV108" s="1"/>
      <c r="AW108" s="1"/>
      <c r="AX108" s="1"/>
    </row>
    <row r="109" spans="1:51" x14ac:dyDescent="0.2">
      <c r="AR109" s="1"/>
      <c r="AS109" s="1"/>
      <c r="AT109" s="1"/>
      <c r="AU109" s="1"/>
      <c r="AV109" s="1"/>
      <c r="AW109" s="1"/>
      <c r="AX109" s="1"/>
    </row>
    <row r="110" spans="1:51" x14ac:dyDescent="0.2">
      <c r="AR110" s="1"/>
      <c r="AS110" s="1"/>
      <c r="AT110" s="1"/>
      <c r="AU110" s="1"/>
      <c r="AV110" s="1"/>
      <c r="AW110" s="1"/>
      <c r="AX110" s="1"/>
    </row>
    <row r="111" spans="1:51" x14ac:dyDescent="0.2">
      <c r="AR111" s="1"/>
      <c r="AS111" s="1"/>
      <c r="AT111" s="1"/>
      <c r="AU111" s="1"/>
      <c r="AV111" s="1"/>
      <c r="AW111" s="1"/>
      <c r="AX111" s="1"/>
    </row>
    <row r="112" spans="1:51" x14ac:dyDescent="0.2">
      <c r="AR112" s="1"/>
      <c r="AS112" s="1"/>
      <c r="AT112" s="1"/>
      <c r="AU112" s="1"/>
      <c r="AV112" s="1"/>
      <c r="AW112" s="1"/>
      <c r="AX112" s="1"/>
    </row>
    <row r="113" spans="44:50" x14ac:dyDescent="0.2">
      <c r="AR113" s="1"/>
      <c r="AS113" s="1"/>
      <c r="AT113" s="1"/>
      <c r="AU113" s="1"/>
      <c r="AV113" s="1"/>
      <c r="AW113" s="1"/>
      <c r="AX113" s="1"/>
    </row>
    <row r="114" spans="44:50" x14ac:dyDescent="0.2">
      <c r="AR114" s="1"/>
      <c r="AS114" s="1"/>
      <c r="AT114" s="1"/>
      <c r="AU114" s="1"/>
      <c r="AV114" s="1"/>
      <c r="AW114" s="1"/>
      <c r="AX114" s="1"/>
    </row>
    <row r="115" spans="44:50" x14ac:dyDescent="0.2">
      <c r="AR115" s="1"/>
      <c r="AS115" s="1"/>
      <c r="AT115" s="1"/>
      <c r="AU115" s="1"/>
      <c r="AV115" s="1"/>
      <c r="AW115" s="1"/>
      <c r="AX115" s="1"/>
    </row>
    <row r="116" spans="44:50" x14ac:dyDescent="0.2">
      <c r="AR116" s="1"/>
      <c r="AS116" s="1"/>
      <c r="AT116" s="1"/>
      <c r="AU116" s="1"/>
      <c r="AV116" s="1"/>
      <c r="AW116" s="1"/>
      <c r="AX116" s="1"/>
    </row>
    <row r="117" spans="44:50" x14ac:dyDescent="0.2">
      <c r="AR117" s="1"/>
      <c r="AS117" s="1"/>
      <c r="AT117" s="1"/>
      <c r="AU117" s="1"/>
      <c r="AV117" s="1"/>
      <c r="AW117" s="1"/>
      <c r="AX117" s="1"/>
    </row>
    <row r="118" spans="44:50" x14ac:dyDescent="0.2">
      <c r="AR118" s="1"/>
      <c r="AS118" s="1"/>
      <c r="AT118" s="1"/>
      <c r="AU118" s="1"/>
      <c r="AV118" s="1"/>
      <c r="AW118" s="1"/>
      <c r="AX118" s="1"/>
    </row>
    <row r="119" spans="44:50" x14ac:dyDescent="0.2">
      <c r="AR119" s="1"/>
      <c r="AS119" s="1"/>
      <c r="AT119" s="1"/>
      <c r="AU119" s="1"/>
      <c r="AV119" s="1"/>
      <c r="AW119" s="1"/>
      <c r="AX119" s="1"/>
    </row>
    <row r="120" spans="44:50" x14ac:dyDescent="0.2">
      <c r="AR120" s="1"/>
      <c r="AS120" s="1"/>
      <c r="AT120" s="1"/>
      <c r="AU120" s="1"/>
      <c r="AV120" s="1"/>
      <c r="AW120" s="1"/>
      <c r="AX120" s="1"/>
    </row>
    <row r="121" spans="44:50" x14ac:dyDescent="0.2">
      <c r="AR121" s="1"/>
      <c r="AS121" s="1"/>
      <c r="AT121" s="1"/>
      <c r="AU121" s="1"/>
      <c r="AV121" s="1"/>
      <c r="AW121" s="1"/>
      <c r="AX121" s="1"/>
    </row>
    <row r="122" spans="44:50" x14ac:dyDescent="0.2">
      <c r="AR122" s="1"/>
      <c r="AS122" s="1"/>
      <c r="AT122" s="1"/>
      <c r="AU122" s="1"/>
      <c r="AV122" s="1"/>
      <c r="AW122" s="1"/>
      <c r="AX122" s="1"/>
    </row>
    <row r="123" spans="44:50" x14ac:dyDescent="0.2">
      <c r="AR123" s="1"/>
      <c r="AS123" s="1"/>
      <c r="AT123" s="1"/>
      <c r="AU123" s="1"/>
      <c r="AV123" s="1"/>
      <c r="AW123" s="1"/>
      <c r="AX123" s="1"/>
    </row>
    <row r="124" spans="44:50" x14ac:dyDescent="0.2">
      <c r="AR124" s="1"/>
      <c r="AS124" s="1"/>
      <c r="AT124" s="1"/>
      <c r="AU124" s="1"/>
      <c r="AV124" s="1"/>
      <c r="AW124" s="1"/>
      <c r="AX124" s="1"/>
    </row>
    <row r="125" spans="44:50" x14ac:dyDescent="0.2">
      <c r="AR125" s="1"/>
      <c r="AS125" s="1"/>
      <c r="AT125" s="1"/>
      <c r="AU125" s="1"/>
      <c r="AV125" s="1"/>
      <c r="AW125" s="1"/>
      <c r="AX125" s="1"/>
    </row>
    <row r="126" spans="44:50" x14ac:dyDescent="0.2">
      <c r="AR126" s="1"/>
      <c r="AS126" s="1"/>
      <c r="AT126" s="1"/>
      <c r="AU126" s="1"/>
      <c r="AV126" s="1"/>
      <c r="AW126" s="1"/>
      <c r="AX126" s="1"/>
    </row>
    <row r="127" spans="44:50" x14ac:dyDescent="0.2">
      <c r="AR127" s="1"/>
      <c r="AS127" s="1"/>
      <c r="AT127" s="1"/>
      <c r="AU127" s="1"/>
      <c r="AV127" s="1"/>
      <c r="AW127" s="1"/>
      <c r="AX127" s="1"/>
    </row>
    <row r="128" spans="44:50" x14ac:dyDescent="0.2">
      <c r="AR128" s="1"/>
      <c r="AS128" s="1"/>
      <c r="AT128" s="1"/>
      <c r="AU128" s="1"/>
      <c r="AV128" s="1"/>
      <c r="AW128" s="1"/>
      <c r="AX128" s="1"/>
    </row>
    <row r="129" spans="44:50" x14ac:dyDescent="0.2">
      <c r="AR129" s="1"/>
      <c r="AS129" s="1"/>
      <c r="AT129" s="1"/>
      <c r="AU129" s="1"/>
      <c r="AV129" s="1"/>
      <c r="AW129" s="1"/>
      <c r="AX129" s="1"/>
    </row>
    <row r="130" spans="44:50" x14ac:dyDescent="0.2">
      <c r="AR130" s="1"/>
      <c r="AS130" s="1"/>
      <c r="AT130" s="1"/>
      <c r="AU130" s="1"/>
      <c r="AV130" s="1"/>
      <c r="AW130" s="1"/>
      <c r="AX130" s="1"/>
    </row>
    <row r="131" spans="44:50" x14ac:dyDescent="0.2">
      <c r="AR131" s="1"/>
      <c r="AS131" s="1"/>
      <c r="AT131" s="1"/>
      <c r="AU131" s="1"/>
      <c r="AV131" s="1"/>
      <c r="AW131" s="1"/>
      <c r="AX131" s="1"/>
    </row>
    <row r="132" spans="44:50" x14ac:dyDescent="0.2">
      <c r="AR132" s="1"/>
      <c r="AS132" s="1"/>
      <c r="AT132" s="1"/>
      <c r="AU132" s="1"/>
      <c r="AV132" s="1"/>
      <c r="AW132" s="1"/>
      <c r="AX132" s="1"/>
    </row>
    <row r="133" spans="44:50" x14ac:dyDescent="0.2">
      <c r="AR133" s="1"/>
      <c r="AS133" s="1"/>
      <c r="AT133" s="1"/>
      <c r="AU133" s="1"/>
      <c r="AV133" s="1"/>
      <c r="AW133" s="1"/>
      <c r="AX133" s="1"/>
    </row>
    <row r="134" spans="44:50" x14ac:dyDescent="0.2">
      <c r="AR134" s="1"/>
      <c r="AS134" s="1"/>
      <c r="AT134" s="1"/>
      <c r="AU134" s="1"/>
      <c r="AV134" s="1"/>
      <c r="AW134" s="1"/>
      <c r="AX134" s="1"/>
    </row>
    <row r="135" spans="44:50" x14ac:dyDescent="0.2">
      <c r="AR135" s="1"/>
      <c r="AS135" s="1"/>
      <c r="AT135" s="1"/>
      <c r="AU135" s="1"/>
      <c r="AV135" s="1"/>
      <c r="AW135" s="1"/>
      <c r="AX135" s="1"/>
    </row>
    <row r="136" spans="44:50" x14ac:dyDescent="0.2">
      <c r="AR136" s="1"/>
      <c r="AS136" s="1"/>
      <c r="AT136" s="1"/>
      <c r="AU136" s="1"/>
      <c r="AV136" s="1"/>
      <c r="AW136" s="1"/>
      <c r="AX136" s="1"/>
    </row>
    <row r="137" spans="44:50" x14ac:dyDescent="0.2">
      <c r="AR137" s="1"/>
      <c r="AS137" s="1"/>
      <c r="AT137" s="1"/>
      <c r="AU137" s="1"/>
      <c r="AV137" s="1"/>
      <c r="AW137" s="1"/>
      <c r="AX137" s="1"/>
    </row>
    <row r="138" spans="44:50" x14ac:dyDescent="0.2">
      <c r="AR138" s="1"/>
      <c r="AS138" s="1"/>
      <c r="AT138" s="1"/>
      <c r="AU138" s="1"/>
      <c r="AV138" s="1"/>
      <c r="AW138" s="1"/>
      <c r="AX138" s="1"/>
    </row>
    <row r="139" spans="44:50" x14ac:dyDescent="0.2">
      <c r="AR139" s="1"/>
      <c r="AS139" s="1"/>
      <c r="AT139" s="1"/>
      <c r="AU139" s="1"/>
      <c r="AV139" s="1"/>
      <c r="AW139" s="1"/>
      <c r="AX139" s="1"/>
    </row>
    <row r="140" spans="44:50" x14ac:dyDescent="0.2">
      <c r="AR140" s="1"/>
      <c r="AS140" s="1"/>
      <c r="AT140" s="1"/>
      <c r="AU140" s="1"/>
      <c r="AV140" s="1"/>
      <c r="AW140" s="1"/>
      <c r="AX140" s="1"/>
    </row>
    <row r="141" spans="44:50" x14ac:dyDescent="0.2">
      <c r="AR141" s="1"/>
      <c r="AS141" s="1"/>
      <c r="AT141" s="1"/>
      <c r="AU141" s="1"/>
      <c r="AV141" s="1"/>
      <c r="AW141" s="1"/>
      <c r="AX141" s="1"/>
    </row>
    <row r="142" spans="44:50" x14ac:dyDescent="0.2">
      <c r="AR142" s="1"/>
      <c r="AS142" s="1"/>
      <c r="AT142" s="1"/>
      <c r="AU142" s="1"/>
      <c r="AV142" s="1"/>
      <c r="AW142" s="1"/>
      <c r="AX142" s="1"/>
    </row>
    <row r="143" spans="44:50" x14ac:dyDescent="0.2">
      <c r="AR143" s="1"/>
      <c r="AS143" s="1"/>
      <c r="AT143" s="1"/>
      <c r="AU143" s="1"/>
      <c r="AV143" s="1"/>
      <c r="AW143" s="1"/>
      <c r="AX143" s="1"/>
    </row>
    <row r="144" spans="44:50" x14ac:dyDescent="0.2">
      <c r="AR144" s="1"/>
      <c r="AS144" s="1"/>
      <c r="AT144" s="1"/>
      <c r="AU144" s="1"/>
      <c r="AV144" s="1"/>
      <c r="AW144" s="1"/>
      <c r="AX144" s="1"/>
    </row>
    <row r="145" spans="44:50" x14ac:dyDescent="0.2">
      <c r="AR145" s="1"/>
      <c r="AS145" s="1"/>
      <c r="AT145" s="1"/>
      <c r="AU145" s="1"/>
      <c r="AV145" s="1"/>
      <c r="AW145" s="1"/>
      <c r="AX145" s="1"/>
    </row>
    <row r="146" spans="44:50" x14ac:dyDescent="0.2">
      <c r="AR146" s="1"/>
      <c r="AS146" s="1"/>
      <c r="AT146" s="1"/>
      <c r="AU146" s="1"/>
      <c r="AV146" s="1"/>
      <c r="AW146" s="1"/>
      <c r="AX146" s="1"/>
    </row>
    <row r="147" spans="44:50" x14ac:dyDescent="0.2">
      <c r="AR147" s="1"/>
      <c r="AS147" s="1"/>
      <c r="AT147" s="1"/>
      <c r="AU147" s="1"/>
      <c r="AV147" s="1"/>
      <c r="AW147" s="1"/>
      <c r="AX147" s="1"/>
    </row>
    <row r="148" spans="44:50" x14ac:dyDescent="0.2">
      <c r="AR148" s="1"/>
      <c r="AS148" s="1"/>
      <c r="AT148" s="1"/>
      <c r="AU148" s="1"/>
      <c r="AV148" s="1"/>
      <c r="AW148" s="1"/>
      <c r="AX148" s="1"/>
    </row>
    <row r="149" spans="44:50" x14ac:dyDescent="0.2">
      <c r="AR149" s="1"/>
      <c r="AS149" s="1"/>
      <c r="AT149" s="1"/>
      <c r="AU149" s="1"/>
      <c r="AV149" s="1"/>
      <c r="AW149" s="1"/>
      <c r="AX149" s="1"/>
    </row>
    <row r="150" spans="44:50" x14ac:dyDescent="0.2">
      <c r="AR150" s="1"/>
      <c r="AS150" s="1"/>
      <c r="AT150" s="1"/>
      <c r="AU150" s="1"/>
      <c r="AV150" s="1"/>
      <c r="AW150" s="1"/>
      <c r="AX150" s="1"/>
    </row>
    <row r="151" spans="44:50" x14ac:dyDescent="0.2">
      <c r="AR151" s="1"/>
      <c r="AS151" s="1"/>
      <c r="AT151" s="1"/>
      <c r="AU151" s="1"/>
      <c r="AV151" s="1"/>
      <c r="AW151" s="1"/>
      <c r="AX151" s="1"/>
    </row>
    <row r="152" spans="44:50" x14ac:dyDescent="0.2">
      <c r="AR152" s="1"/>
      <c r="AS152" s="1"/>
      <c r="AT152" s="1"/>
      <c r="AU152" s="1"/>
      <c r="AV152" s="1"/>
      <c r="AW152" s="1"/>
      <c r="AX152" s="1"/>
    </row>
    <row r="153" spans="44:50" x14ac:dyDescent="0.2">
      <c r="AR153" s="1"/>
      <c r="AS153" s="1"/>
      <c r="AT153" s="1"/>
      <c r="AU153" s="1"/>
      <c r="AV153" s="1"/>
      <c r="AW153" s="1"/>
      <c r="AX153" s="1"/>
    </row>
    <row r="154" spans="44:50" x14ac:dyDescent="0.2">
      <c r="AR154" s="1"/>
      <c r="AS154" s="1"/>
      <c r="AT154" s="1"/>
      <c r="AU154" s="1"/>
      <c r="AV154" s="1"/>
      <c r="AW154" s="1"/>
      <c r="AX154" s="1"/>
    </row>
    <row r="155" spans="44:50" x14ac:dyDescent="0.2">
      <c r="AR155" s="1"/>
      <c r="AS155" s="1"/>
      <c r="AT155" s="1"/>
      <c r="AU155" s="1"/>
      <c r="AV155" s="1"/>
      <c r="AW155" s="1"/>
      <c r="AX155" s="1"/>
    </row>
    <row r="156" spans="44:50" x14ac:dyDescent="0.2">
      <c r="AR156" s="1"/>
      <c r="AS156" s="1"/>
      <c r="AT156" s="1"/>
      <c r="AU156" s="1"/>
      <c r="AV156" s="1"/>
      <c r="AW156" s="1"/>
      <c r="AX156" s="1"/>
    </row>
    <row r="157" spans="44:50" x14ac:dyDescent="0.2">
      <c r="AR157" s="1"/>
      <c r="AS157" s="1"/>
      <c r="AT157" s="1"/>
      <c r="AU157" s="1"/>
      <c r="AV157" s="1"/>
      <c r="AW157" s="1"/>
      <c r="AX157" s="1"/>
    </row>
    <row r="158" spans="44:50" x14ac:dyDescent="0.2">
      <c r="AR158" s="1"/>
      <c r="AS158" s="1"/>
      <c r="AT158" s="1"/>
      <c r="AU158" s="1"/>
      <c r="AV158" s="1"/>
      <c r="AW158" s="1"/>
      <c r="AX158" s="1"/>
    </row>
    <row r="159" spans="44:50" x14ac:dyDescent="0.2">
      <c r="AR159" s="1"/>
      <c r="AS159" s="1"/>
      <c r="AT159" s="1"/>
      <c r="AU159" s="1"/>
      <c r="AV159" s="1"/>
      <c r="AW159" s="1"/>
      <c r="AX159" s="1"/>
    </row>
    <row r="160" spans="44:50" x14ac:dyDescent="0.2">
      <c r="AR160" s="1"/>
      <c r="AS160" s="1"/>
      <c r="AT160" s="1"/>
      <c r="AU160" s="1"/>
      <c r="AV160" s="1"/>
      <c r="AW160" s="1"/>
      <c r="AX160" s="1"/>
    </row>
    <row r="161" spans="44:50" x14ac:dyDescent="0.2">
      <c r="AR161" s="1"/>
      <c r="AS161" s="1"/>
      <c r="AT161" s="1"/>
      <c r="AU161" s="1"/>
      <c r="AV161" s="1"/>
      <c r="AW161" s="1"/>
      <c r="AX161" s="1"/>
    </row>
    <row r="162" spans="44:50" x14ac:dyDescent="0.2">
      <c r="AR162" s="1"/>
      <c r="AS162" s="1"/>
      <c r="AT162" s="1"/>
      <c r="AU162" s="1"/>
      <c r="AV162" s="1"/>
      <c r="AW162" s="1"/>
      <c r="AX162" s="1"/>
    </row>
    <row r="163" spans="44:50" x14ac:dyDescent="0.2">
      <c r="AR163" s="1"/>
      <c r="AS163" s="1"/>
      <c r="AT163" s="1"/>
      <c r="AU163" s="1"/>
      <c r="AV163" s="1"/>
      <c r="AW163" s="1"/>
      <c r="AX163" s="1"/>
    </row>
    <row r="164" spans="44:50" x14ac:dyDescent="0.2">
      <c r="AR164" s="1"/>
      <c r="AS164" s="1"/>
      <c r="AT164" s="1"/>
      <c r="AU164" s="1"/>
      <c r="AV164" s="1"/>
      <c r="AW164" s="1"/>
      <c r="AX164" s="1"/>
    </row>
    <row r="165" spans="44:50" x14ac:dyDescent="0.2">
      <c r="AR165" s="1"/>
      <c r="AS165" s="1"/>
      <c r="AT165" s="1"/>
      <c r="AU165" s="1"/>
      <c r="AV165" s="1"/>
      <c r="AW165" s="1"/>
      <c r="AX165" s="1"/>
    </row>
    <row r="166" spans="44:50" x14ac:dyDescent="0.2">
      <c r="AR166" s="1"/>
      <c r="AS166" s="1"/>
      <c r="AT166" s="1"/>
      <c r="AU166" s="1"/>
      <c r="AV166" s="1"/>
      <c r="AW166" s="1"/>
      <c r="AX166" s="1"/>
    </row>
    <row r="167" spans="44:50" x14ac:dyDescent="0.2">
      <c r="AR167" s="1"/>
      <c r="AS167" s="1"/>
      <c r="AT167" s="1"/>
      <c r="AU167" s="1"/>
      <c r="AV167" s="1"/>
      <c r="AW167" s="1"/>
      <c r="AX167" s="1"/>
    </row>
    <row r="168" spans="44:50" x14ac:dyDescent="0.2">
      <c r="AR168" s="1"/>
      <c r="AS168" s="1"/>
      <c r="AT168" s="1"/>
      <c r="AU168" s="1"/>
      <c r="AV168" s="1"/>
      <c r="AW168" s="1"/>
      <c r="AX168" s="1"/>
    </row>
    <row r="169" spans="44:50" x14ac:dyDescent="0.2">
      <c r="AR169" s="1"/>
      <c r="AS169" s="1"/>
      <c r="AT169" s="1"/>
      <c r="AU169" s="1"/>
      <c r="AV169" s="1"/>
      <c r="AW169" s="1"/>
      <c r="AX169" s="1"/>
    </row>
    <row r="170" spans="44:50" x14ac:dyDescent="0.2">
      <c r="AR170" s="1"/>
      <c r="AS170" s="1"/>
      <c r="AT170" s="1"/>
      <c r="AU170" s="1"/>
      <c r="AV170" s="1"/>
      <c r="AW170" s="1"/>
      <c r="AX170" s="1"/>
    </row>
    <row r="171" spans="44:50" x14ac:dyDescent="0.2">
      <c r="AR171" s="1"/>
      <c r="AS171" s="1"/>
      <c r="AT171" s="1"/>
      <c r="AU171" s="1"/>
      <c r="AV171" s="1"/>
      <c r="AW171" s="1"/>
      <c r="AX171" s="1"/>
    </row>
    <row r="172" spans="44:50" x14ac:dyDescent="0.2">
      <c r="AR172" s="1"/>
      <c r="AS172" s="1"/>
      <c r="AT172" s="1"/>
      <c r="AU172" s="1"/>
      <c r="AV172" s="1"/>
      <c r="AW172" s="1"/>
      <c r="AX172" s="1"/>
    </row>
    <row r="173" spans="44:50" x14ac:dyDescent="0.2">
      <c r="AR173" s="1"/>
      <c r="AS173" s="1"/>
      <c r="AT173" s="1"/>
      <c r="AU173" s="1"/>
      <c r="AV173" s="1"/>
      <c r="AW173" s="1"/>
      <c r="AX173" s="1"/>
    </row>
    <row r="174" spans="44:50" x14ac:dyDescent="0.2">
      <c r="AR174" s="1"/>
      <c r="AS174" s="1"/>
      <c r="AT174" s="1"/>
      <c r="AU174" s="1"/>
      <c r="AV174" s="1"/>
      <c r="AW174" s="1"/>
      <c r="AX174" s="1"/>
    </row>
  </sheetData>
  <mergeCells count="261">
    <mergeCell ref="AR100:AR101"/>
    <mergeCell ref="AS100:AS101"/>
    <mergeCell ref="AT100:AT101"/>
    <mergeCell ref="AZ92:AZ93"/>
    <mergeCell ref="A93:AI101"/>
    <mergeCell ref="AK93:AP93"/>
    <mergeCell ref="AK94:AP94"/>
    <mergeCell ref="AK95:AP95"/>
    <mergeCell ref="AK96:AP96"/>
    <mergeCell ref="AK97:AP99"/>
    <mergeCell ref="AQ97:AQ99"/>
    <mergeCell ref="AR97:AR99"/>
    <mergeCell ref="AS97:AS99"/>
    <mergeCell ref="AU100:AU101"/>
    <mergeCell ref="AV100:AV101"/>
    <mergeCell ref="AW100:AW101"/>
    <mergeCell ref="AX100:AX101"/>
    <mergeCell ref="AT97:AT99"/>
    <mergeCell ref="AU97:AU99"/>
    <mergeCell ref="AV97:AV99"/>
    <mergeCell ref="AW97:AW99"/>
    <mergeCell ref="AX97:AX99"/>
    <mergeCell ref="AX89:AX90"/>
    <mergeCell ref="AK91:AP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R89:AR90"/>
    <mergeCell ref="AS89:AS90"/>
    <mergeCell ref="AT89:AT90"/>
    <mergeCell ref="AU89:AU90"/>
    <mergeCell ref="AV89:AV90"/>
    <mergeCell ref="AW89:AW90"/>
    <mergeCell ref="A88:F88"/>
    <mergeCell ref="G88:AB88"/>
    <mergeCell ref="A89:AI92"/>
    <mergeCell ref="AJ89:AJ101"/>
    <mergeCell ref="AK89:AP90"/>
    <mergeCell ref="AQ89:AQ90"/>
    <mergeCell ref="A85:F85"/>
    <mergeCell ref="G85:AB85"/>
    <mergeCell ref="A86:E86"/>
    <mergeCell ref="G86:Z86"/>
    <mergeCell ref="A87:F87"/>
    <mergeCell ref="G87:AB87"/>
    <mergeCell ref="AK100:AP101"/>
    <mergeCell ref="AQ100:AQ101"/>
    <mergeCell ref="A81:E81"/>
    <mergeCell ref="G81:Z81"/>
    <mergeCell ref="A82:AB82"/>
    <mergeCell ref="A83:F83"/>
    <mergeCell ref="G83:AB83"/>
    <mergeCell ref="A84:F84"/>
    <mergeCell ref="G84:AB84"/>
    <mergeCell ref="A78:F78"/>
    <mergeCell ref="G78:AB78"/>
    <mergeCell ref="A79:F79"/>
    <mergeCell ref="G79:AB79"/>
    <mergeCell ref="A80:F80"/>
    <mergeCell ref="G80:AB80"/>
    <mergeCell ref="A75:F75"/>
    <mergeCell ref="G75:AB75"/>
    <mergeCell ref="A76:E76"/>
    <mergeCell ref="G76:Z76"/>
    <mergeCell ref="A77:F77"/>
    <mergeCell ref="G77:AB77"/>
    <mergeCell ref="AE72:AE74"/>
    <mergeCell ref="AF72:AF74"/>
    <mergeCell ref="AG72:AG74"/>
    <mergeCell ref="AO72:AO74"/>
    <mergeCell ref="A73:F73"/>
    <mergeCell ref="G73:AB73"/>
    <mergeCell ref="A74:F74"/>
    <mergeCell ref="G74:AB74"/>
    <mergeCell ref="A71:F71"/>
    <mergeCell ref="G71:AB71"/>
    <mergeCell ref="A72:F72"/>
    <mergeCell ref="G72:AB72"/>
    <mergeCell ref="AC72:AC74"/>
    <mergeCell ref="AD72:AD74"/>
    <mergeCell ref="A68:F68"/>
    <mergeCell ref="G68:AB68"/>
    <mergeCell ref="A69:E69"/>
    <mergeCell ref="G69:Z69"/>
    <mergeCell ref="A70:F70"/>
    <mergeCell ref="G70:AB70"/>
    <mergeCell ref="AG65:AG67"/>
    <mergeCell ref="AO65:AO67"/>
    <mergeCell ref="A66:F66"/>
    <mergeCell ref="G66:AB66"/>
    <mergeCell ref="A67:F67"/>
    <mergeCell ref="G67:AB67"/>
    <mergeCell ref="A65:F65"/>
    <mergeCell ref="G65:AB65"/>
    <mergeCell ref="AC65:AC67"/>
    <mergeCell ref="AD65:AD67"/>
    <mergeCell ref="AE65:AE67"/>
    <mergeCell ref="AF65:AF67"/>
    <mergeCell ref="A62:F62"/>
    <mergeCell ref="G62:AB62"/>
    <mergeCell ref="A63:E63"/>
    <mergeCell ref="G63:Z63"/>
    <mergeCell ref="A64:F64"/>
    <mergeCell ref="G64:AB64"/>
    <mergeCell ref="A59:F59"/>
    <mergeCell ref="G59:AB59"/>
    <mergeCell ref="A60:F60"/>
    <mergeCell ref="G60:AB60"/>
    <mergeCell ref="A61:F61"/>
    <mergeCell ref="G61:AB61"/>
    <mergeCell ref="AC58:AC61"/>
    <mergeCell ref="AD58:AD61"/>
    <mergeCell ref="AE58:AE61"/>
    <mergeCell ref="AF58:AF61"/>
    <mergeCell ref="AG58:AG61"/>
    <mergeCell ref="AO58:AO61"/>
    <mergeCell ref="A56:F56"/>
    <mergeCell ref="G56:AB56"/>
    <mergeCell ref="A57:F57"/>
    <mergeCell ref="G57:AB57"/>
    <mergeCell ref="A58:F58"/>
    <mergeCell ref="G58:AB58"/>
    <mergeCell ref="AC55:AC56"/>
    <mergeCell ref="AD55:AD56"/>
    <mergeCell ref="AE55:AE56"/>
    <mergeCell ref="AF55:AF56"/>
    <mergeCell ref="AG55:AG56"/>
    <mergeCell ref="AO55:AO56"/>
    <mergeCell ref="A53:F53"/>
    <mergeCell ref="G53:AB53"/>
    <mergeCell ref="A54:F54"/>
    <mergeCell ref="G54:AB54"/>
    <mergeCell ref="A55:F55"/>
    <mergeCell ref="G55:AB55"/>
    <mergeCell ref="A50:F50"/>
    <mergeCell ref="G50:AB50"/>
    <mergeCell ref="A51:F51"/>
    <mergeCell ref="G51:AB51"/>
    <mergeCell ref="A52:E52"/>
    <mergeCell ref="G52:AB52"/>
    <mergeCell ref="A47:F47"/>
    <mergeCell ref="G47:AB47"/>
    <mergeCell ref="A48:F48"/>
    <mergeCell ref="G48:AB48"/>
    <mergeCell ref="A49:F49"/>
    <mergeCell ref="G49:AB49"/>
    <mergeCell ref="A44:F44"/>
    <mergeCell ref="G44:AB44"/>
    <mergeCell ref="A45:F45"/>
    <mergeCell ref="G45:AB45"/>
    <mergeCell ref="A46:F46"/>
    <mergeCell ref="G46:AB46"/>
    <mergeCell ref="A41:F41"/>
    <mergeCell ref="G41:AB41"/>
    <mergeCell ref="A42:F42"/>
    <mergeCell ref="G42:AB42"/>
    <mergeCell ref="A43:F43"/>
    <mergeCell ref="G43:AB43"/>
    <mergeCell ref="A38:F38"/>
    <mergeCell ref="G38:AB38"/>
    <mergeCell ref="A39:F39"/>
    <mergeCell ref="G39:AB39"/>
    <mergeCell ref="A40:F40"/>
    <mergeCell ref="G40:AB40"/>
    <mergeCell ref="A35:F35"/>
    <mergeCell ref="G35:AB35"/>
    <mergeCell ref="A36:F36"/>
    <mergeCell ref="G36:AB36"/>
    <mergeCell ref="A37:F37"/>
    <mergeCell ref="G37:AB37"/>
    <mergeCell ref="A32:F32"/>
    <mergeCell ref="G32:AB32"/>
    <mergeCell ref="A33:F33"/>
    <mergeCell ref="G33:AB33"/>
    <mergeCell ref="A34:F34"/>
    <mergeCell ref="G34:AB34"/>
    <mergeCell ref="A29:F29"/>
    <mergeCell ref="G29:AB29"/>
    <mergeCell ref="A30:F30"/>
    <mergeCell ref="G30:AB30"/>
    <mergeCell ref="A31:F31"/>
    <mergeCell ref="G31:AB31"/>
    <mergeCell ref="A26:F26"/>
    <mergeCell ref="G26:AB26"/>
    <mergeCell ref="A27:F27"/>
    <mergeCell ref="G27:AB27"/>
    <mergeCell ref="A28:F28"/>
    <mergeCell ref="G28:AB28"/>
    <mergeCell ref="A23:E23"/>
    <mergeCell ref="G23:AB23"/>
    <mergeCell ref="A24:F24"/>
    <mergeCell ref="G24:AB24"/>
    <mergeCell ref="A25:F25"/>
    <mergeCell ref="G25:AB25"/>
    <mergeCell ref="A20:E20"/>
    <mergeCell ref="G20:AB20"/>
    <mergeCell ref="A21:F21"/>
    <mergeCell ref="G21:AB21"/>
    <mergeCell ref="A22:F22"/>
    <mergeCell ref="G22:AB22"/>
    <mergeCell ref="A17:E17"/>
    <mergeCell ref="G17:AB17"/>
    <mergeCell ref="A18:F18"/>
    <mergeCell ref="G18:AB18"/>
    <mergeCell ref="A19:E19"/>
    <mergeCell ref="G19:AB19"/>
    <mergeCell ref="A14:E14"/>
    <mergeCell ref="G14:AB14"/>
    <mergeCell ref="A15:E15"/>
    <mergeCell ref="G15:AB15"/>
    <mergeCell ref="A16:E16"/>
    <mergeCell ref="G16:AB16"/>
    <mergeCell ref="A12:E12"/>
    <mergeCell ref="G12:AB12"/>
    <mergeCell ref="A13:F13"/>
    <mergeCell ref="G13:AB13"/>
    <mergeCell ref="A8:F8"/>
    <mergeCell ref="G8:AB8"/>
    <mergeCell ref="A9:F9"/>
    <mergeCell ref="G9:AB9"/>
    <mergeCell ref="A10:F10"/>
    <mergeCell ref="G10:AB10"/>
    <mergeCell ref="A7:F7"/>
    <mergeCell ref="G7:AB7"/>
    <mergeCell ref="AO5:AO6"/>
    <mergeCell ref="AP5:AP6"/>
    <mergeCell ref="AQ5:AQ6"/>
    <mergeCell ref="AR5:AR6"/>
    <mergeCell ref="AS5:AS6"/>
    <mergeCell ref="AT5:AT6"/>
    <mergeCell ref="A11:F11"/>
    <mergeCell ref="G11:AB11"/>
    <mergeCell ref="A1:AX1"/>
    <mergeCell ref="A2:F6"/>
    <mergeCell ref="G2:AB6"/>
    <mergeCell ref="AC2:AF5"/>
    <mergeCell ref="AG2:AG6"/>
    <mergeCell ref="AH2:AP2"/>
    <mergeCell ref="AQ2:AX2"/>
    <mergeCell ref="AH3:AH6"/>
    <mergeCell ref="AI3:AI6"/>
    <mergeCell ref="AJ3:AP3"/>
    <mergeCell ref="AQ3:AR4"/>
    <mergeCell ref="AS3:AT4"/>
    <mergeCell ref="AU3:AV4"/>
    <mergeCell ref="AW3:AX4"/>
    <mergeCell ref="AJ4:AJ6"/>
    <mergeCell ref="AK4:AP4"/>
    <mergeCell ref="AK5:AK6"/>
    <mergeCell ref="AL5:AL6"/>
    <mergeCell ref="AM5:AM6"/>
    <mergeCell ref="AN5:AN6"/>
    <mergeCell ref="AU5:AU6"/>
    <mergeCell ref="AV5:AV6"/>
    <mergeCell ref="AW5:AW6"/>
    <mergeCell ref="AX5:AX6"/>
  </mergeCells>
  <pageMargins left="1.0236220472440944" right="0.19685039370078741" top="0.62992125984251968" bottom="0.59055118110236227" header="0" footer="0"/>
  <pageSetup paperSize="9" scale="46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K3" sqref="K3"/>
    </sheetView>
  </sheetViews>
  <sheetFormatPr defaultColWidth="9.140625" defaultRowHeight="18.75" x14ac:dyDescent="0.3"/>
  <cols>
    <col min="1" max="1" width="20.7109375" style="85" customWidth="1"/>
    <col min="2" max="2" width="9.140625" style="85"/>
    <col min="3" max="3" width="54.85546875" style="85" customWidth="1"/>
    <col min="4" max="5" width="20.7109375" style="85" customWidth="1"/>
    <col min="6" max="16384" width="9.140625" style="85"/>
  </cols>
  <sheetData>
    <row r="1" spans="1:5" s="95" customFormat="1" ht="27.75" customHeight="1" x14ac:dyDescent="0.2">
      <c r="A1" s="101" t="s">
        <v>238</v>
      </c>
    </row>
    <row r="2" spans="1:5" s="99" customFormat="1" ht="39.950000000000003" customHeight="1" x14ac:dyDescent="0.2">
      <c r="A2" s="100" t="s">
        <v>237</v>
      </c>
      <c r="B2" s="393" t="s">
        <v>236</v>
      </c>
      <c r="C2" s="394"/>
      <c r="D2" s="100" t="s">
        <v>235</v>
      </c>
      <c r="E2" s="100" t="s">
        <v>234</v>
      </c>
    </row>
    <row r="3" spans="1:5" s="95" customFormat="1" ht="39.950000000000003" customHeight="1" x14ac:dyDescent="0.2">
      <c r="A3" s="89" t="s">
        <v>233</v>
      </c>
      <c r="B3" s="316" t="s">
        <v>80</v>
      </c>
      <c r="C3" s="264"/>
      <c r="D3" s="89">
        <v>4.5</v>
      </c>
      <c r="E3" s="89">
        <v>6</v>
      </c>
    </row>
    <row r="4" spans="1:5" s="95" customFormat="1" ht="39.950000000000003" customHeight="1" thickBot="1" x14ac:dyDescent="0.25">
      <c r="A4" s="98" t="s">
        <v>232</v>
      </c>
      <c r="B4" s="395" t="s">
        <v>195</v>
      </c>
      <c r="C4" s="396"/>
      <c r="D4" s="98" t="s">
        <v>261</v>
      </c>
      <c r="E4" s="98">
        <v>27</v>
      </c>
    </row>
    <row r="5" spans="1:5" s="95" customFormat="1" ht="19.5" thickBot="1" x14ac:dyDescent="0.25">
      <c r="A5" s="391" t="s">
        <v>231</v>
      </c>
      <c r="B5" s="392"/>
      <c r="C5" s="392"/>
      <c r="D5" s="97"/>
      <c r="E5" s="96">
        <f>SUM(E3:E4)</f>
        <v>33</v>
      </c>
    </row>
  </sheetData>
  <mergeCells count="4">
    <mergeCell ref="A5:C5"/>
    <mergeCell ref="B2:C2"/>
    <mergeCell ref="B3:C3"/>
    <mergeCell ref="B4:C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view="pageBreakPreview" topLeftCell="A16" zoomScale="80" zoomScaleSheetLayoutView="80" workbookViewId="0">
      <selection activeCell="G50" sqref="G50"/>
    </sheetView>
  </sheetViews>
  <sheetFormatPr defaultRowHeight="12.75" x14ac:dyDescent="0.2"/>
  <cols>
    <col min="1" max="1" width="9.140625" style="48"/>
    <col min="2" max="2" width="117.85546875" customWidth="1"/>
  </cols>
  <sheetData>
    <row r="1" spans="1:2" ht="39" customHeight="1" thickBot="1" x14ac:dyDescent="0.25">
      <c r="A1" s="377" t="s">
        <v>258</v>
      </c>
      <c r="B1" s="377"/>
    </row>
    <row r="2" spans="1:2" ht="29.25" customHeight="1" thickBot="1" x14ac:dyDescent="0.25">
      <c r="A2" s="112" t="s">
        <v>257</v>
      </c>
      <c r="B2" s="111" t="s">
        <v>236</v>
      </c>
    </row>
    <row r="3" spans="1:2" ht="18.75" x14ac:dyDescent="0.2">
      <c r="A3" s="110"/>
      <c r="B3" s="109" t="s">
        <v>256</v>
      </c>
    </row>
    <row r="4" spans="1:2" ht="18.75" x14ac:dyDescent="0.2">
      <c r="A4" s="105">
        <v>1</v>
      </c>
      <c r="B4" s="104" t="s">
        <v>255</v>
      </c>
    </row>
    <row r="5" spans="1:2" ht="18.75" x14ac:dyDescent="0.2">
      <c r="A5" s="105">
        <v>2</v>
      </c>
      <c r="B5" s="104" t="s">
        <v>254</v>
      </c>
    </row>
    <row r="6" spans="1:2" ht="18.75" x14ac:dyDescent="0.2">
      <c r="A6" s="105">
        <v>3</v>
      </c>
      <c r="B6" s="104" t="s">
        <v>253</v>
      </c>
    </row>
    <row r="7" spans="1:2" ht="18.75" x14ac:dyDescent="0.2">
      <c r="A7" s="105">
        <v>4</v>
      </c>
      <c r="B7" s="104" t="s">
        <v>252</v>
      </c>
    </row>
    <row r="8" spans="1:2" ht="18.75" x14ac:dyDescent="0.2">
      <c r="A8" s="105">
        <v>5</v>
      </c>
      <c r="B8" s="104" t="s">
        <v>251</v>
      </c>
    </row>
    <row r="9" spans="1:2" ht="18.75" x14ac:dyDescent="0.2">
      <c r="A9" s="105">
        <v>6</v>
      </c>
      <c r="B9" s="104" t="s">
        <v>246</v>
      </c>
    </row>
    <row r="10" spans="1:2" ht="18.75" x14ac:dyDescent="0.2">
      <c r="A10" s="105">
        <v>7</v>
      </c>
      <c r="B10" s="107" t="s">
        <v>245</v>
      </c>
    </row>
    <row r="11" spans="1:2" ht="18.75" x14ac:dyDescent="0.2">
      <c r="A11" s="105">
        <v>8</v>
      </c>
      <c r="B11" s="107" t="s">
        <v>250</v>
      </c>
    </row>
    <row r="12" spans="1:2" ht="18.75" x14ac:dyDescent="0.2">
      <c r="A12" s="105">
        <v>9</v>
      </c>
      <c r="B12" s="107" t="s">
        <v>262</v>
      </c>
    </row>
    <row r="13" spans="1:2" ht="18.75" x14ac:dyDescent="0.2">
      <c r="A13" s="105">
        <v>10</v>
      </c>
      <c r="B13" s="107" t="s">
        <v>263</v>
      </c>
    </row>
    <row r="14" spans="1:2" ht="18.75" x14ac:dyDescent="0.2">
      <c r="A14" s="105">
        <v>11</v>
      </c>
      <c r="B14" s="113" t="s">
        <v>248</v>
      </c>
    </row>
    <row r="15" spans="1:2" ht="18.75" x14ac:dyDescent="0.2">
      <c r="A15" s="105">
        <v>12</v>
      </c>
      <c r="B15" s="113" t="s">
        <v>249</v>
      </c>
    </row>
    <row r="16" spans="1:2" ht="18.75" x14ac:dyDescent="0.2">
      <c r="A16" s="105">
        <v>13</v>
      </c>
      <c r="B16" s="113" t="s">
        <v>264</v>
      </c>
    </row>
    <row r="17" spans="1:2" ht="18.75" x14ac:dyDescent="0.2">
      <c r="A17" s="105">
        <v>14</v>
      </c>
      <c r="B17" s="113" t="s">
        <v>265</v>
      </c>
    </row>
    <row r="18" spans="1:2" ht="18.75" x14ac:dyDescent="0.2">
      <c r="A18" s="105">
        <v>15</v>
      </c>
      <c r="B18" s="113" t="s">
        <v>266</v>
      </c>
    </row>
    <row r="19" spans="1:2" ht="18.75" x14ac:dyDescent="0.2">
      <c r="A19" s="105">
        <v>16</v>
      </c>
      <c r="B19" s="113" t="s">
        <v>267</v>
      </c>
    </row>
    <row r="20" spans="1:2" ht="18.75" x14ac:dyDescent="0.2">
      <c r="A20" s="105">
        <v>17</v>
      </c>
      <c r="B20" s="113" t="s">
        <v>268</v>
      </c>
    </row>
    <row r="21" spans="1:2" ht="18.75" x14ac:dyDescent="0.2">
      <c r="A21" s="105">
        <v>18</v>
      </c>
      <c r="B21" s="113" t="s">
        <v>269</v>
      </c>
    </row>
    <row r="22" spans="1:2" ht="18.75" x14ac:dyDescent="0.2">
      <c r="A22" s="105">
        <v>19</v>
      </c>
      <c r="B22" s="113" t="s">
        <v>270</v>
      </c>
    </row>
    <row r="23" spans="1:2" ht="18.75" x14ac:dyDescent="0.2">
      <c r="A23" s="108"/>
      <c r="B23" s="106" t="s">
        <v>247</v>
      </c>
    </row>
    <row r="24" spans="1:2" ht="18.75" x14ac:dyDescent="0.2">
      <c r="A24" s="105">
        <v>1</v>
      </c>
      <c r="B24" s="107" t="s">
        <v>245</v>
      </c>
    </row>
    <row r="25" spans="1:2" ht="18.75" x14ac:dyDescent="0.2">
      <c r="A25" s="105">
        <v>2</v>
      </c>
      <c r="B25" s="107" t="s">
        <v>246</v>
      </c>
    </row>
    <row r="26" spans="1:2" ht="18.75" x14ac:dyDescent="0.2">
      <c r="A26" s="105">
        <v>3</v>
      </c>
      <c r="B26" s="107" t="s">
        <v>265</v>
      </c>
    </row>
    <row r="27" spans="1:2" ht="18.75" x14ac:dyDescent="0.3">
      <c r="A27" s="105">
        <v>4</v>
      </c>
      <c r="B27" s="114" t="s">
        <v>271</v>
      </c>
    </row>
    <row r="28" spans="1:2" ht="18.75" x14ac:dyDescent="0.3">
      <c r="A28" s="105">
        <v>5</v>
      </c>
      <c r="B28" s="114" t="s">
        <v>272</v>
      </c>
    </row>
    <row r="29" spans="1:2" ht="18.75" x14ac:dyDescent="0.2">
      <c r="A29" s="108"/>
      <c r="B29" s="106" t="s">
        <v>244</v>
      </c>
    </row>
    <row r="30" spans="1:2" ht="18.75" x14ac:dyDescent="0.2">
      <c r="A30" s="105">
        <v>1</v>
      </c>
      <c r="B30" s="107" t="s">
        <v>273</v>
      </c>
    </row>
    <row r="31" spans="1:2" ht="18.75" x14ac:dyDescent="0.2">
      <c r="A31" s="105">
        <v>2</v>
      </c>
      <c r="B31" s="107" t="s">
        <v>274</v>
      </c>
    </row>
    <row r="32" spans="1:2" ht="18.75" x14ac:dyDescent="0.2">
      <c r="A32" s="105">
        <v>3</v>
      </c>
      <c r="B32" s="113" t="s">
        <v>275</v>
      </c>
    </row>
    <row r="33" spans="1:2" ht="114" customHeight="1" x14ac:dyDescent="0.2">
      <c r="A33" s="105">
        <v>4</v>
      </c>
      <c r="B33" s="115" t="s">
        <v>276</v>
      </c>
    </row>
    <row r="34" spans="1:2" ht="18" customHeight="1" x14ac:dyDescent="0.2">
      <c r="A34" s="105"/>
      <c r="B34" s="106" t="s">
        <v>243</v>
      </c>
    </row>
    <row r="35" spans="1:2" ht="18.75" customHeight="1" x14ac:dyDescent="0.2">
      <c r="A35" s="105">
        <v>1</v>
      </c>
      <c r="B35" s="104" t="s">
        <v>242</v>
      </c>
    </row>
    <row r="36" spans="1:2" ht="18.75" customHeight="1" x14ac:dyDescent="0.2">
      <c r="A36" s="105"/>
      <c r="B36" s="106" t="s">
        <v>241</v>
      </c>
    </row>
    <row r="37" spans="1:2" ht="18.75" x14ac:dyDescent="0.2">
      <c r="A37" s="105">
        <v>1</v>
      </c>
      <c r="B37" s="104" t="s">
        <v>240</v>
      </c>
    </row>
    <row r="38" spans="1:2" ht="19.5" thickBot="1" x14ac:dyDescent="0.25">
      <c r="A38" s="103">
        <v>2</v>
      </c>
      <c r="B38" s="102" t="s">
        <v>239</v>
      </c>
    </row>
    <row r="39" spans="1:2" ht="15.75" x14ac:dyDescent="0.2">
      <c r="A39" s="47"/>
    </row>
  </sheetData>
  <mergeCells count="1">
    <mergeCell ref="A1:B1"/>
  </mergeCells>
  <printOptions horizontalCentered="1"/>
  <pageMargins left="0.39370078740157483" right="0.31496062992125984" top="0.7480314960629921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'3. Учебный план'!Область_печати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2022-10-07T10:57:22Z</cp:lastPrinted>
  <dcterms:created xsi:type="dcterms:W3CDTF">2000-09-22T08:18:45Z</dcterms:created>
  <dcterms:modified xsi:type="dcterms:W3CDTF">2026-09-09T13:08:24Z</dcterms:modified>
</cp:coreProperties>
</file>