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360" windowWidth="19080" windowHeight="7200"/>
  </bookViews>
  <sheets>
    <sheet name="Титульный лист" sheetId="3" r:id="rId1"/>
    <sheet name="1. График учебного процесса" sheetId="8" r:id="rId2"/>
    <sheet name="2. Сводные данные" sheetId="4" r:id="rId3"/>
    <sheet name="3. Учебный план" sheetId="1" r:id="rId4"/>
    <sheet name="4. Практика" sheetId="5" r:id="rId5"/>
    <sheet name="5. Кабинеты" sheetId="6" r:id="rId6"/>
    <sheet name="КУГ 1 курс" sheetId="2" r:id="rId7"/>
    <sheet name="КУГ расписание" sheetId="9" r:id="rId8"/>
    <sheet name="Титульный КУГ" sheetId="7" r:id="rId9"/>
  </sheets>
  <definedNames>
    <definedName name="Z_57D88D58_2859_40EA_81D8_9DFDEE34D3AB_.wvu.Cols" localSheetId="3" hidden="1">'3. Учебный план'!$C:$F,'3. Учебный план'!$K:$AB</definedName>
    <definedName name="_xlnm.Print_Area" localSheetId="1">'1. График учебного процесса'!$A$1:$BB$31</definedName>
    <definedName name="_xlnm.Print_Area" localSheetId="2">'2. Сводные данные'!$A$1:$P$19</definedName>
    <definedName name="_xlnm.Print_Area" localSheetId="0">'Титульный лист'!$A$1:$BA$33</definedName>
  </definedNames>
  <calcPr calcId="144525"/>
  <customWorkbookViews>
    <customWorkbookView name="Инна Владимировна - Личное представление" guid="{57D88D58-2859-40EA-81D8-9DFDEE34D3AB}" mergeInterval="0" personalView="1" maximized="1" windowWidth="1276" windowHeight="799" activeSheetId="2"/>
  </customWorkbookViews>
</workbook>
</file>

<file path=xl/calcChain.xml><?xml version="1.0" encoding="utf-8"?>
<calcChain xmlns="http://schemas.openxmlformats.org/spreadsheetml/2006/main">
  <c r="AU71" i="1" l="1"/>
  <c r="AU69" i="1"/>
  <c r="AK52" i="1" l="1"/>
  <c r="AK53" i="1"/>
  <c r="B4" i="4" l="1"/>
  <c r="B3" i="4"/>
  <c r="AN60" i="1"/>
  <c r="AR66" i="1"/>
  <c r="AS66" i="1"/>
  <c r="AT66" i="1"/>
  <c r="AQ66" i="1"/>
  <c r="AU66" i="1"/>
  <c r="AU64" i="1"/>
  <c r="AR64" i="1"/>
  <c r="AS64" i="1"/>
  <c r="AT64" i="1"/>
  <c r="AQ64" i="1"/>
  <c r="AU62" i="1"/>
  <c r="AR62" i="1"/>
  <c r="AS62" i="1"/>
  <c r="AT62" i="1"/>
  <c r="AQ62" i="1"/>
  <c r="AU68" i="1"/>
  <c r="AU67" i="1"/>
  <c r="AE60" i="1"/>
  <c r="AF38" i="1"/>
  <c r="AF60" i="1" s="1"/>
  <c r="AE38" i="1"/>
  <c r="AW54" i="1"/>
  <c r="AK54" i="1"/>
  <c r="AI54" i="1" s="1"/>
  <c r="AJ51" i="1"/>
  <c r="AL51" i="1"/>
  <c r="AM51" i="1"/>
  <c r="AN51" i="1"/>
  <c r="AO51" i="1"/>
  <c r="AP51" i="1"/>
  <c r="AQ51" i="1"/>
  <c r="AR51" i="1"/>
  <c r="AS51" i="1"/>
  <c r="AT51" i="1"/>
  <c r="AW51" i="1" s="1"/>
  <c r="AV51" i="1"/>
  <c r="AU57" i="1"/>
  <c r="AI57" i="1"/>
  <c r="AH57" i="1" s="1"/>
  <c r="AI53" i="1"/>
  <c r="AH53" i="1" s="1"/>
  <c r="AU53" i="1" s="1"/>
  <c r="AK55" i="1"/>
  <c r="AI55" i="1" s="1"/>
  <c r="AH55" i="1" s="1"/>
  <c r="AU55" i="1" s="1"/>
  <c r="AK56" i="1"/>
  <c r="AI56" i="1" s="1"/>
  <c r="AH56" i="1" s="1"/>
  <c r="AU56" i="1" s="1"/>
  <c r="AV39" i="1"/>
  <c r="AK48" i="1"/>
  <c r="AK49" i="1"/>
  <c r="AI49" i="1" s="1"/>
  <c r="AH49" i="1" s="1"/>
  <c r="AU49" i="1" s="1"/>
  <c r="AU44" i="1"/>
  <c r="AK47" i="1"/>
  <c r="AI47" i="1" s="1"/>
  <c r="AH47" i="1" s="1"/>
  <c r="AU47" i="1" s="1"/>
  <c r="AI48" i="1"/>
  <c r="AH48" i="1" s="1"/>
  <c r="AU48" i="1" s="1"/>
  <c r="AI50" i="1"/>
  <c r="AH50" i="1" s="1"/>
  <c r="AU50" i="1" s="1"/>
  <c r="AJ39" i="1"/>
  <c r="AL39" i="1"/>
  <c r="AM39" i="1"/>
  <c r="AN39" i="1"/>
  <c r="AO39" i="1"/>
  <c r="AP39" i="1"/>
  <c r="AQ39" i="1"/>
  <c r="AR39" i="1"/>
  <c r="AS39" i="1"/>
  <c r="AT39" i="1"/>
  <c r="AV32" i="1"/>
  <c r="AJ32" i="1"/>
  <c r="AL32" i="1"/>
  <c r="AM32" i="1"/>
  <c r="AN32" i="1"/>
  <c r="AO32" i="1"/>
  <c r="AP32" i="1"/>
  <c r="AQ32" i="1"/>
  <c r="AR32" i="1"/>
  <c r="AS32" i="1"/>
  <c r="AT32" i="1"/>
  <c r="AU28" i="1"/>
  <c r="AU11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40" i="1"/>
  <c r="AW41" i="1"/>
  <c r="AW42" i="1"/>
  <c r="AW43" i="1"/>
  <c r="AW44" i="1"/>
  <c r="AW46" i="1"/>
  <c r="AW47" i="1"/>
  <c r="AW48" i="1"/>
  <c r="AW49" i="1"/>
  <c r="AW50" i="1"/>
  <c r="AW52" i="1"/>
  <c r="AW53" i="1"/>
  <c r="AW55" i="1"/>
  <c r="AW56" i="1"/>
  <c r="AW57" i="1"/>
  <c r="AW58" i="1"/>
  <c r="AW59" i="1"/>
  <c r="AK46" i="1"/>
  <c r="AI46" i="1" s="1"/>
  <c r="AH46" i="1" s="1"/>
  <c r="AU46" i="1" s="1"/>
  <c r="AV45" i="1"/>
  <c r="AV25" i="1"/>
  <c r="AV10" i="1"/>
  <c r="AV9" i="1" s="1"/>
  <c r="AK37" i="1"/>
  <c r="AI37" i="1" s="1"/>
  <c r="AH37" i="1" s="1"/>
  <c r="AU37" i="1" s="1"/>
  <c r="AW39" i="1" l="1"/>
  <c r="AH54" i="1"/>
  <c r="AK51" i="1"/>
  <c r="AV38" i="1"/>
  <c r="AV60" i="1" s="1"/>
  <c r="AK41" i="1"/>
  <c r="AK42" i="1"/>
  <c r="AK43" i="1"/>
  <c r="AI43" i="1" s="1"/>
  <c r="AH43" i="1" s="1"/>
  <c r="AU43" i="1" s="1"/>
  <c r="AK40" i="1"/>
  <c r="AK34" i="1"/>
  <c r="AK32" i="1" s="1"/>
  <c r="AK35" i="1"/>
  <c r="AK36" i="1"/>
  <c r="AK33" i="1"/>
  <c r="AK27" i="1"/>
  <c r="AK28" i="1"/>
  <c r="AK29" i="1"/>
  <c r="AK30" i="1"/>
  <c r="AK31" i="1"/>
  <c r="AK26" i="1"/>
  <c r="AI26" i="1" s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11" i="1"/>
  <c r="AI11" i="1" s="1"/>
  <c r="AK39" i="1" l="1"/>
  <c r="AJ45" i="1"/>
  <c r="AK45" i="1"/>
  <c r="AL45" i="1"/>
  <c r="AM45" i="1"/>
  <c r="AN45" i="1"/>
  <c r="AO45" i="1"/>
  <c r="AP45" i="1"/>
  <c r="AQ45" i="1"/>
  <c r="AR45" i="1"/>
  <c r="AR38" i="1" s="1"/>
  <c r="AS45" i="1"/>
  <c r="AT45" i="1"/>
  <c r="AW45" i="1" l="1"/>
  <c r="AI52" i="1"/>
  <c r="AH52" i="1" l="1"/>
  <c r="AI51" i="1"/>
  <c r="AK25" i="1"/>
  <c r="AU52" i="1" l="1"/>
  <c r="AU51" i="1" s="1"/>
  <c r="AH51" i="1"/>
  <c r="AI12" i="1"/>
  <c r="AI27" i="1"/>
  <c r="AH27" i="1" s="1"/>
  <c r="AU27" i="1" s="1"/>
  <c r="AK10" i="1" l="1"/>
  <c r="AK9" i="1" l="1"/>
  <c r="AH26" i="1"/>
  <c r="AU26" i="1" s="1"/>
  <c r="AN29" i="1"/>
  <c r="AI29" i="1"/>
  <c r="AH29" i="1" s="1"/>
  <c r="AU29" i="1" s="1"/>
  <c r="AJ25" i="1"/>
  <c r="AL25" i="1"/>
  <c r="AM25" i="1"/>
  <c r="AN25" i="1"/>
  <c r="AO25" i="1"/>
  <c r="AP25" i="1"/>
  <c r="AQ25" i="1"/>
  <c r="AR25" i="1"/>
  <c r="AS25" i="1"/>
  <c r="AT25" i="1"/>
  <c r="AW25" i="1" l="1"/>
  <c r="AH45" i="1" l="1"/>
  <c r="AU45" i="1" s="1"/>
  <c r="AI45" i="1"/>
  <c r="AI42" i="1"/>
  <c r="AI40" i="1"/>
  <c r="AH40" i="1" s="1"/>
  <c r="AU40" i="1" s="1"/>
  <c r="AI41" i="1"/>
  <c r="AH41" i="1" s="1"/>
  <c r="AU41" i="1" s="1"/>
  <c r="AI34" i="1"/>
  <c r="AI35" i="1"/>
  <c r="AH35" i="1" s="1"/>
  <c r="AU35" i="1" s="1"/>
  <c r="AI36" i="1"/>
  <c r="AH36" i="1" s="1"/>
  <c r="AU36" i="1" s="1"/>
  <c r="AI33" i="1"/>
  <c r="AH33" i="1" s="1"/>
  <c r="AU33" i="1" s="1"/>
  <c r="AH34" i="1" l="1"/>
  <c r="AI32" i="1"/>
  <c r="AH42" i="1"/>
  <c r="AI39" i="1"/>
  <c r="AI38" i="1" s="1"/>
  <c r="AT38" i="1"/>
  <c r="AJ38" i="1"/>
  <c r="AN38" i="1"/>
  <c r="AL38" i="1"/>
  <c r="AK38" i="1"/>
  <c r="AK60" i="1" s="1"/>
  <c r="AP38" i="1"/>
  <c r="AS38" i="1"/>
  <c r="AQ38" i="1"/>
  <c r="AO38" i="1"/>
  <c r="AM38" i="1"/>
  <c r="AU34" i="1" l="1"/>
  <c r="AU32" i="1" s="1"/>
  <c r="AH32" i="1"/>
  <c r="AU42" i="1"/>
  <c r="AH39" i="1"/>
  <c r="AW38" i="1"/>
  <c r="AU38" i="1"/>
  <c r="AU59" i="1"/>
  <c r="AI31" i="1"/>
  <c r="AH31" i="1" s="1"/>
  <c r="AU31" i="1" s="1"/>
  <c r="AI30" i="1"/>
  <c r="AI24" i="1"/>
  <c r="AH24" i="1" s="1"/>
  <c r="AU24" i="1" s="1"/>
  <c r="AI23" i="1"/>
  <c r="AH23" i="1" s="1"/>
  <c r="AU23" i="1" s="1"/>
  <c r="AI22" i="1"/>
  <c r="AH22" i="1" s="1"/>
  <c r="AU22" i="1" s="1"/>
  <c r="AI21" i="1"/>
  <c r="AH21" i="1" s="1"/>
  <c r="AU21" i="1" s="1"/>
  <c r="AI20" i="1"/>
  <c r="AH20" i="1" s="1"/>
  <c r="AU20" i="1" s="1"/>
  <c r="AI19" i="1"/>
  <c r="AH19" i="1" s="1"/>
  <c r="AU19" i="1" s="1"/>
  <c r="AI18" i="1"/>
  <c r="AH18" i="1" s="1"/>
  <c r="AU18" i="1" s="1"/>
  <c r="AI17" i="1"/>
  <c r="AH17" i="1" s="1"/>
  <c r="AU17" i="1" s="1"/>
  <c r="AI16" i="1"/>
  <c r="AH16" i="1" s="1"/>
  <c r="AU16" i="1" s="1"/>
  <c r="AI15" i="1"/>
  <c r="AH15" i="1" s="1"/>
  <c r="AU15" i="1" s="1"/>
  <c r="AI14" i="1"/>
  <c r="AH14" i="1" s="1"/>
  <c r="AU14" i="1" s="1"/>
  <c r="AI13" i="1"/>
  <c r="AH13" i="1" s="1"/>
  <c r="AU13" i="1" s="1"/>
  <c r="AH12" i="1"/>
  <c r="AU12" i="1" s="1"/>
  <c r="AU10" i="1" s="1"/>
  <c r="AH11" i="1"/>
  <c r="AT10" i="1"/>
  <c r="AT9" i="1" s="1"/>
  <c r="AS10" i="1"/>
  <c r="AR10" i="1"/>
  <c r="AR9" i="1" s="1"/>
  <c r="AR60" i="1" s="1"/>
  <c r="AQ10" i="1"/>
  <c r="AQ9" i="1" s="1"/>
  <c r="AP10" i="1"/>
  <c r="AP9" i="1" s="1"/>
  <c r="AP60" i="1" s="1"/>
  <c r="AO10" i="1"/>
  <c r="AO9" i="1" s="1"/>
  <c r="AN10" i="1"/>
  <c r="AN9" i="1" s="1"/>
  <c r="AM10" i="1"/>
  <c r="AM9" i="1" s="1"/>
  <c r="AM60" i="1" s="1"/>
  <c r="AL10" i="1"/>
  <c r="AL9" i="1" s="1"/>
  <c r="AL60" i="1" s="1"/>
  <c r="AJ10" i="1"/>
  <c r="AJ9" i="1" s="1"/>
  <c r="AJ60" i="1" s="1"/>
  <c r="AS9" i="1" l="1"/>
  <c r="AW9" i="1" s="1"/>
  <c r="AW10" i="1"/>
  <c r="AU39" i="1"/>
  <c r="AH38" i="1"/>
  <c r="AS60" i="1"/>
  <c r="AT60" i="1"/>
  <c r="AQ60" i="1"/>
  <c r="AH30" i="1"/>
  <c r="AI25" i="1"/>
  <c r="AH10" i="1"/>
  <c r="AH9" i="1" s="1"/>
  <c r="AU9" i="1" s="1"/>
  <c r="AI10" i="1"/>
  <c r="AI9" i="1" s="1"/>
  <c r="AH25" i="1" l="1"/>
  <c r="AU30" i="1"/>
  <c r="AU25" i="1" s="1"/>
  <c r="AW60" i="1"/>
  <c r="AH60" i="1"/>
  <c r="AI60" i="1"/>
  <c r="BB51" i="2"/>
  <c r="BB52" i="2"/>
  <c r="BB53" i="2"/>
  <c r="BB54" i="2"/>
  <c r="BB55" i="2"/>
  <c r="BB56" i="2"/>
  <c r="BB57" i="2"/>
  <c r="BB50" i="2"/>
  <c r="AZ49" i="2"/>
  <c r="AZ48" i="2" s="1"/>
  <c r="BB45" i="2"/>
  <c r="BB46" i="2"/>
  <c r="BB47" i="2"/>
  <c r="BB44" i="2"/>
  <c r="AZ43" i="2"/>
  <c r="BB38" i="2"/>
  <c r="BB39" i="2"/>
  <c r="BB40" i="2"/>
  <c r="BB41" i="2"/>
  <c r="BB42" i="2"/>
  <c r="BB37" i="2"/>
  <c r="BB27" i="2"/>
  <c r="BB28" i="2"/>
  <c r="BB29" i="2"/>
  <c r="BB30" i="2"/>
  <c r="BB31" i="2"/>
  <c r="BB32" i="2"/>
  <c r="BB33" i="2"/>
  <c r="BB34" i="2"/>
  <c r="BB35" i="2"/>
  <c r="BB26" i="2"/>
  <c r="AZ36" i="2"/>
  <c r="AZ25" i="2"/>
  <c r="AZ10" i="2"/>
  <c r="BB12" i="2"/>
  <c r="BB13" i="2"/>
  <c r="BB14" i="2"/>
  <c r="BB15" i="2"/>
  <c r="BB16" i="2"/>
  <c r="BB17" i="2"/>
  <c r="BB18" i="2"/>
  <c r="BB19" i="2"/>
  <c r="BB20" i="2"/>
  <c r="BB21" i="2"/>
  <c r="BB22" i="2"/>
  <c r="BB23" i="2"/>
  <c r="BB24" i="2"/>
  <c r="BB11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AU59" i="2"/>
  <c r="AV59" i="2"/>
  <c r="AW59" i="2"/>
  <c r="AX59" i="2"/>
  <c r="AY59" i="2"/>
  <c r="AZ59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AY58" i="2"/>
  <c r="AZ58" i="2"/>
  <c r="AZ60" i="2" l="1"/>
  <c r="BB25" i="2"/>
  <c r="AZ9" i="2"/>
  <c r="AZ8" i="2" s="1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F58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E59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E25" i="2"/>
  <c r="BB59" i="2"/>
  <c r="Y32" i="2"/>
  <c r="Y33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E49" i="2"/>
  <c r="Y56" i="2"/>
  <c r="Y57" i="2"/>
  <c r="Y52" i="2"/>
  <c r="Y53" i="2"/>
  <c r="BC53" i="2" s="1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C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F43" i="2"/>
  <c r="E43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E36" i="2"/>
  <c r="BC33" i="2" l="1"/>
  <c r="BC32" i="2"/>
  <c r="BB58" i="2"/>
  <c r="AB33" i="2"/>
  <c r="AB32" i="2"/>
  <c r="BC57" i="2"/>
  <c r="BC56" i="2"/>
  <c r="AB57" i="2"/>
  <c r="AB56" i="2"/>
  <c r="BC52" i="2"/>
  <c r="AB53" i="2"/>
  <c r="AB52" i="2"/>
  <c r="Y41" i="2"/>
  <c r="Y42" i="2"/>
  <c r="BC42" i="2" l="1"/>
  <c r="AB42" i="2"/>
  <c r="AB41" i="2"/>
  <c r="BC41" i="2"/>
  <c r="X54" i="9" l="1"/>
  <c r="X53" i="9"/>
  <c r="Y49" i="9"/>
  <c r="Y50" i="9"/>
  <c r="Y51" i="9"/>
  <c r="Y52" i="9"/>
  <c r="Y48" i="9"/>
  <c r="Y41" i="9"/>
  <c r="Y42" i="9"/>
  <c r="Y43" i="9"/>
  <c r="Y44" i="9"/>
  <c r="Y45" i="9"/>
  <c r="Y40" i="9"/>
  <c r="Y36" i="9"/>
  <c r="Y37" i="9"/>
  <c r="Y38" i="9"/>
  <c r="Y35" i="9"/>
  <c r="Y12" i="9"/>
  <c r="Y13" i="9"/>
  <c r="Y14" i="9"/>
  <c r="Y15" i="9"/>
  <c r="Y16" i="9"/>
  <c r="Y17" i="9"/>
  <c r="Y18" i="9"/>
  <c r="Y19" i="9"/>
  <c r="Y20" i="9"/>
  <c r="Y21" i="9"/>
  <c r="Y22" i="9"/>
  <c r="Y23" i="9"/>
  <c r="Y24" i="9"/>
  <c r="Y11" i="9"/>
  <c r="Y27" i="9"/>
  <c r="Y28" i="9"/>
  <c r="Y29" i="9"/>
  <c r="Y30" i="9"/>
  <c r="Y31" i="9"/>
  <c r="Y32" i="9"/>
  <c r="Y33" i="9"/>
  <c r="Y26" i="9"/>
  <c r="X10" i="9"/>
  <c r="X9" i="9" s="1"/>
  <c r="X8" i="9" s="1"/>
  <c r="X55" i="9" l="1"/>
  <c r="H5" i="9"/>
  <c r="J5" i="9"/>
  <c r="K5" i="9" s="1"/>
  <c r="L5" i="9" s="1"/>
  <c r="M5" i="9" s="1"/>
  <c r="N5" i="9" s="1"/>
  <c r="O5" i="9" s="1"/>
  <c r="P5" i="9" s="1"/>
  <c r="Q5" i="9" s="1"/>
  <c r="R5" i="9" s="1"/>
  <c r="S5" i="9" s="1"/>
  <c r="T5" i="9" s="1"/>
  <c r="U5" i="9" s="1"/>
  <c r="V5" i="9" s="1"/>
  <c r="W5" i="9" s="1"/>
  <c r="AD5" i="9"/>
  <c r="AE5" i="9" s="1"/>
  <c r="AF5" i="9" s="1"/>
  <c r="AG5" i="9" s="1"/>
  <c r="AH5" i="9" s="1"/>
  <c r="AI5" i="9" s="1"/>
  <c r="AJ5" i="9" s="1"/>
  <c r="AK5" i="9" s="1"/>
  <c r="AL5" i="9" s="1"/>
  <c r="AM5" i="9" s="1"/>
  <c r="AN5" i="9" s="1"/>
  <c r="AO5" i="9" s="1"/>
  <c r="AP5" i="9" s="1"/>
  <c r="AQ5" i="9" s="1"/>
  <c r="AR5" i="9" s="1"/>
  <c r="AS5" i="9" s="1"/>
  <c r="AT5" i="9" s="1"/>
  <c r="AU5" i="9" s="1"/>
  <c r="AV5" i="9" s="1"/>
  <c r="AW5" i="9" s="1"/>
  <c r="AX5" i="9" s="1"/>
  <c r="AY5" i="9" s="1"/>
  <c r="AZ5" i="9" s="1"/>
  <c r="G7" i="9"/>
  <c r="H7" i="9"/>
  <c r="I7" i="9" s="1"/>
  <c r="J7" i="9" s="1"/>
  <c r="K7" i="9" s="1"/>
  <c r="L7" i="9" s="1"/>
  <c r="M7" i="9" s="1"/>
  <c r="N7" i="9" s="1"/>
  <c r="O7" i="9" s="1"/>
  <c r="P7" i="9" s="1"/>
  <c r="Q7" i="9" s="1"/>
  <c r="R7" i="9" s="1"/>
  <c r="S7" i="9" s="1"/>
  <c r="T7" i="9" s="1"/>
  <c r="U7" i="9" s="1"/>
  <c r="V7" i="9" s="1"/>
  <c r="W7" i="9" s="1"/>
  <c r="X7" i="9" s="1"/>
  <c r="AC7" i="9"/>
  <c r="AD7" i="9" s="1"/>
  <c r="AE7" i="9" s="1"/>
  <c r="AF7" i="9" s="1"/>
  <c r="AG7" i="9" s="1"/>
  <c r="AH7" i="9" s="1"/>
  <c r="AI7" i="9" s="1"/>
  <c r="AJ7" i="9" s="1"/>
  <c r="AK7" i="9" s="1"/>
  <c r="AN7" i="9"/>
  <c r="AO7" i="9" s="1"/>
  <c r="AP7" i="9" s="1"/>
  <c r="AQ7" i="9" s="1"/>
  <c r="AR7" i="9" s="1"/>
  <c r="AS7" i="9" s="1"/>
  <c r="AT7" i="9" s="1"/>
  <c r="AU7" i="9" s="1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AC10" i="9"/>
  <c r="AD10" i="9"/>
  <c r="AE10" i="9"/>
  <c r="AF10" i="9"/>
  <c r="AG10" i="9"/>
  <c r="AH10" i="9"/>
  <c r="AI10" i="9"/>
  <c r="AJ10" i="9"/>
  <c r="AK10" i="9"/>
  <c r="AL10" i="9"/>
  <c r="AM10" i="9"/>
  <c r="AN10" i="9"/>
  <c r="AO10" i="9"/>
  <c r="AP10" i="9"/>
  <c r="AQ10" i="9"/>
  <c r="AR10" i="9"/>
  <c r="AS10" i="9"/>
  <c r="AT10" i="9"/>
  <c r="AU10" i="9"/>
  <c r="AV10" i="9"/>
  <c r="AW10" i="9"/>
  <c r="AX10" i="9"/>
  <c r="AY10" i="9"/>
  <c r="AB11" i="9"/>
  <c r="BB11" i="9"/>
  <c r="AB12" i="9"/>
  <c r="BB12" i="9"/>
  <c r="BC12" i="9" s="1"/>
  <c r="AB13" i="9"/>
  <c r="BB13" i="9"/>
  <c r="BC13" i="9" s="1"/>
  <c r="AB14" i="9"/>
  <c r="BB14" i="9"/>
  <c r="BC14" i="9" s="1"/>
  <c r="AB15" i="9"/>
  <c r="BB15" i="9"/>
  <c r="BC15" i="9" s="1"/>
  <c r="AB16" i="9"/>
  <c r="BB16" i="9"/>
  <c r="BC16" i="9" s="1"/>
  <c r="AB17" i="9"/>
  <c r="BB17" i="9"/>
  <c r="BC17" i="9" s="1"/>
  <c r="AB18" i="9"/>
  <c r="BB18" i="9"/>
  <c r="BC18" i="9" s="1"/>
  <c r="AB19" i="9"/>
  <c r="BB19" i="9"/>
  <c r="BC19" i="9" s="1"/>
  <c r="AB20" i="9"/>
  <c r="BB20" i="9"/>
  <c r="BC20" i="9" s="1"/>
  <c r="AB21" i="9"/>
  <c r="BB21" i="9"/>
  <c r="BC21" i="9" s="1"/>
  <c r="AB22" i="9"/>
  <c r="BB22" i="9"/>
  <c r="BC22" i="9" s="1"/>
  <c r="AB23" i="9"/>
  <c r="BB23" i="9"/>
  <c r="BC23" i="9" s="1"/>
  <c r="AB24" i="9"/>
  <c r="BB24" i="9"/>
  <c r="BC24" i="9" s="1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AC25" i="9"/>
  <c r="AD25" i="9"/>
  <c r="AE25" i="9"/>
  <c r="AF25" i="9"/>
  <c r="AG25" i="9"/>
  <c r="AH25" i="9"/>
  <c r="AI25" i="9"/>
  <c r="AJ25" i="9"/>
  <c r="AK25" i="9"/>
  <c r="AL25" i="9"/>
  <c r="AM25" i="9"/>
  <c r="AN25" i="9"/>
  <c r="AO25" i="9"/>
  <c r="AP25" i="9"/>
  <c r="AQ25" i="9"/>
  <c r="AR25" i="9"/>
  <c r="AS25" i="9"/>
  <c r="AT25" i="9"/>
  <c r="AU25" i="9"/>
  <c r="AV25" i="9"/>
  <c r="AW25" i="9"/>
  <c r="AX25" i="9"/>
  <c r="AY25" i="9"/>
  <c r="BB26" i="9"/>
  <c r="BC26" i="9" s="1"/>
  <c r="AB27" i="9"/>
  <c r="BB27" i="9"/>
  <c r="BC27" i="9" s="1"/>
  <c r="AB28" i="9"/>
  <c r="BB28" i="9"/>
  <c r="BC28" i="9" s="1"/>
  <c r="AB29" i="9"/>
  <c r="BB29" i="9"/>
  <c r="BC29" i="9" s="1"/>
  <c r="AB30" i="9"/>
  <c r="BB30" i="9"/>
  <c r="BC30" i="9" s="1"/>
  <c r="AB31" i="9"/>
  <c r="BB31" i="9"/>
  <c r="BC31" i="9" s="1"/>
  <c r="AB32" i="9"/>
  <c r="BB32" i="9"/>
  <c r="BC32" i="9" s="1"/>
  <c r="BC25" i="9" s="1"/>
  <c r="AB33" i="9"/>
  <c r="BB33" i="9"/>
  <c r="BC33" i="9" s="1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AC34" i="9"/>
  <c r="AD34" i="9"/>
  <c r="AE34" i="9"/>
  <c r="AF34" i="9"/>
  <c r="AG34" i="9"/>
  <c r="AH34" i="9"/>
  <c r="AI34" i="9"/>
  <c r="AJ34" i="9"/>
  <c r="AK34" i="9"/>
  <c r="AL34" i="9"/>
  <c r="AM34" i="9"/>
  <c r="AN34" i="9"/>
  <c r="AO34" i="9"/>
  <c r="AP34" i="9"/>
  <c r="AQ34" i="9"/>
  <c r="AR34" i="9"/>
  <c r="AS34" i="9"/>
  <c r="AT34" i="9"/>
  <c r="AU34" i="9"/>
  <c r="AV34" i="9"/>
  <c r="AW34" i="9"/>
  <c r="AX34" i="9"/>
  <c r="AY34" i="9"/>
  <c r="BB35" i="9"/>
  <c r="BC35" i="9" s="1"/>
  <c r="AB36" i="9"/>
  <c r="BB36" i="9"/>
  <c r="BC36" i="9" s="1"/>
  <c r="AB37" i="9"/>
  <c r="BB37" i="9"/>
  <c r="BC37" i="9" s="1"/>
  <c r="AB38" i="9"/>
  <c r="BB38" i="9"/>
  <c r="BC38" i="9" s="1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AC39" i="9"/>
  <c r="AD39" i="9"/>
  <c r="AE39" i="9"/>
  <c r="AF39" i="9"/>
  <c r="AG39" i="9"/>
  <c r="AH39" i="9"/>
  <c r="AI39" i="9"/>
  <c r="AJ39" i="9"/>
  <c r="AK39" i="9"/>
  <c r="AL39" i="9"/>
  <c r="AM39" i="9"/>
  <c r="AN39" i="9"/>
  <c r="AO39" i="9"/>
  <c r="AP39" i="9"/>
  <c r="AQ39" i="9"/>
  <c r="AR39" i="9"/>
  <c r="AS39" i="9"/>
  <c r="AT39" i="9"/>
  <c r="AU39" i="9"/>
  <c r="AV39" i="9"/>
  <c r="AW39" i="9"/>
  <c r="AX39" i="9"/>
  <c r="AY39" i="9"/>
  <c r="BB40" i="9"/>
  <c r="BC40" i="9" s="1"/>
  <c r="AB41" i="9"/>
  <c r="BB41" i="9"/>
  <c r="BC41" i="9" s="1"/>
  <c r="AB42" i="9"/>
  <c r="BB42" i="9"/>
  <c r="BC42" i="9" s="1"/>
  <c r="AB43" i="9"/>
  <c r="BB43" i="9"/>
  <c r="BC43" i="9" s="1"/>
  <c r="AB44" i="9"/>
  <c r="BB44" i="9"/>
  <c r="BC44" i="9" s="1"/>
  <c r="AB45" i="9"/>
  <c r="BB45" i="9"/>
  <c r="BC45" i="9" s="1"/>
  <c r="E47" i="9"/>
  <c r="E46" i="9" s="1"/>
  <c r="F47" i="9"/>
  <c r="F46" i="9" s="1"/>
  <c r="G47" i="9"/>
  <c r="G46" i="9" s="1"/>
  <c r="H47" i="9"/>
  <c r="H46" i="9" s="1"/>
  <c r="I47" i="9"/>
  <c r="I46" i="9" s="1"/>
  <c r="J47" i="9"/>
  <c r="J46" i="9" s="1"/>
  <c r="K47" i="9"/>
  <c r="K46" i="9" s="1"/>
  <c r="L47" i="9"/>
  <c r="L46" i="9" s="1"/>
  <c r="M47" i="9"/>
  <c r="M46" i="9" s="1"/>
  <c r="N47" i="9"/>
  <c r="N46" i="9" s="1"/>
  <c r="O47" i="9"/>
  <c r="O46" i="9" s="1"/>
  <c r="P47" i="9"/>
  <c r="Q47" i="9"/>
  <c r="Q46" i="9" s="1"/>
  <c r="R47" i="9"/>
  <c r="R46" i="9" s="1"/>
  <c r="S47" i="9"/>
  <c r="S46" i="9" s="1"/>
  <c r="T47" i="9"/>
  <c r="T46" i="9" s="1"/>
  <c r="U47" i="9"/>
  <c r="U46" i="9" s="1"/>
  <c r="V47" i="9"/>
  <c r="V46" i="9" s="1"/>
  <c r="W47" i="9"/>
  <c r="W46" i="9" s="1"/>
  <c r="AC47" i="9"/>
  <c r="AC46" i="9" s="1"/>
  <c r="AD47" i="9"/>
  <c r="AD46" i="9" s="1"/>
  <c r="AE47" i="9"/>
  <c r="AE46" i="9" s="1"/>
  <c r="AF47" i="9"/>
  <c r="AF46" i="9" s="1"/>
  <c r="AG47" i="9"/>
  <c r="AG46" i="9" s="1"/>
  <c r="AH47" i="9"/>
  <c r="AH46" i="9" s="1"/>
  <c r="AI47" i="9"/>
  <c r="AI46" i="9" s="1"/>
  <c r="AJ47" i="9"/>
  <c r="AJ46" i="9" s="1"/>
  <c r="AK47" i="9"/>
  <c r="AK46" i="9" s="1"/>
  <c r="AL47" i="9"/>
  <c r="AL46" i="9" s="1"/>
  <c r="AM47" i="9"/>
  <c r="AM46" i="9" s="1"/>
  <c r="AN47" i="9"/>
  <c r="AN46" i="9" s="1"/>
  <c r="AO47" i="9"/>
  <c r="AO46" i="9" s="1"/>
  <c r="AP47" i="9"/>
  <c r="AP46" i="9" s="1"/>
  <c r="AQ47" i="9"/>
  <c r="AQ46" i="9" s="1"/>
  <c r="AR47" i="9"/>
  <c r="AR46" i="9" s="1"/>
  <c r="AS47" i="9"/>
  <c r="AS46" i="9" s="1"/>
  <c r="AT47" i="9"/>
  <c r="AT46" i="9" s="1"/>
  <c r="AU47" i="9"/>
  <c r="AU46" i="9" s="1"/>
  <c r="AV47" i="9"/>
  <c r="AV46" i="9" s="1"/>
  <c r="AW47" i="9"/>
  <c r="AW46" i="9" s="1"/>
  <c r="AX47" i="9"/>
  <c r="AX46" i="9" s="1"/>
  <c r="AY47" i="9"/>
  <c r="AY46" i="9" s="1"/>
  <c r="Y47" i="9"/>
  <c r="Y46" i="9" s="1"/>
  <c r="BB48" i="9"/>
  <c r="AB49" i="9"/>
  <c r="BB49" i="9"/>
  <c r="BC49" i="9" s="1"/>
  <c r="AB50" i="9"/>
  <c r="BB50" i="9"/>
  <c r="BC50" i="9" s="1"/>
  <c r="AB51" i="9"/>
  <c r="BB51" i="9"/>
  <c r="BC51" i="9" s="1"/>
  <c r="AB52" i="9"/>
  <c r="BB52" i="9"/>
  <c r="BC52" i="9" s="1"/>
  <c r="F53" i="9"/>
  <c r="G53" i="9"/>
  <c r="H53" i="9"/>
  <c r="I53" i="9"/>
  <c r="J53" i="9"/>
  <c r="K53" i="9"/>
  <c r="L53" i="9"/>
  <c r="M53" i="9"/>
  <c r="N53" i="9"/>
  <c r="O53" i="9"/>
  <c r="P53" i="9"/>
  <c r="Q53" i="9"/>
  <c r="Q55" i="9" s="1"/>
  <c r="R53" i="9"/>
  <c r="S53" i="9"/>
  <c r="S55" i="9" s="1"/>
  <c r="T53" i="9"/>
  <c r="U53" i="9"/>
  <c r="V53" i="9"/>
  <c r="W53" i="9"/>
  <c r="AC53" i="9"/>
  <c r="AD53" i="9"/>
  <c r="AE53" i="9"/>
  <c r="AF53" i="9"/>
  <c r="AG53" i="9"/>
  <c r="AH53" i="9"/>
  <c r="AI53" i="9"/>
  <c r="AJ53" i="9"/>
  <c r="AK53" i="9"/>
  <c r="AL53" i="9"/>
  <c r="AM53" i="9"/>
  <c r="AN53" i="9"/>
  <c r="AO53" i="9"/>
  <c r="AP53" i="9"/>
  <c r="AQ53" i="9"/>
  <c r="AR53" i="9"/>
  <c r="AS53" i="9"/>
  <c r="AT53" i="9"/>
  <c r="AU53" i="9"/>
  <c r="AV53" i="9"/>
  <c r="AW53" i="9"/>
  <c r="AX53" i="9"/>
  <c r="AY53" i="9"/>
  <c r="BB53" i="9"/>
  <c r="E54" i="9"/>
  <c r="F54" i="9"/>
  <c r="F55" i="9" s="1"/>
  <c r="G54" i="9"/>
  <c r="H54" i="9"/>
  <c r="H55" i="9" s="1"/>
  <c r="I54" i="9"/>
  <c r="J54" i="9"/>
  <c r="K54" i="9"/>
  <c r="L54" i="9"/>
  <c r="M54" i="9"/>
  <c r="N54" i="9"/>
  <c r="N55" i="9" s="1"/>
  <c r="O54" i="9"/>
  <c r="P54" i="9"/>
  <c r="P55" i="9" s="1"/>
  <c r="Q54" i="9"/>
  <c r="R54" i="9"/>
  <c r="R55" i="9" s="1"/>
  <c r="S54" i="9"/>
  <c r="T54" i="9"/>
  <c r="T55" i="9" s="1"/>
  <c r="U54" i="9"/>
  <c r="V54" i="9"/>
  <c r="W54" i="9"/>
  <c r="Y54" i="9"/>
  <c r="AC54" i="9"/>
  <c r="AD54" i="9"/>
  <c r="AD55" i="9" s="1"/>
  <c r="AE54" i="9"/>
  <c r="AF54" i="9"/>
  <c r="AF55" i="9" s="1"/>
  <c r="AG54" i="9"/>
  <c r="AH54" i="9"/>
  <c r="AH55" i="9" s="1"/>
  <c r="AI54" i="9"/>
  <c r="AJ54" i="9"/>
  <c r="AJ55" i="9" s="1"/>
  <c r="AK54" i="9"/>
  <c r="AL54" i="9"/>
  <c r="AL55" i="9" s="1"/>
  <c r="AM54" i="9"/>
  <c r="AN54" i="9"/>
  <c r="AN55" i="9" s="1"/>
  <c r="AO54" i="9"/>
  <c r="AP54" i="9"/>
  <c r="AP55" i="9" s="1"/>
  <c r="AQ54" i="9"/>
  <c r="AR54" i="9"/>
  <c r="AR55" i="9" s="1"/>
  <c r="AS54" i="9"/>
  <c r="AT54" i="9"/>
  <c r="AT55" i="9" s="1"/>
  <c r="AU54" i="9"/>
  <c r="AV54" i="9"/>
  <c r="AV55" i="9" s="1"/>
  <c r="AW54" i="9"/>
  <c r="AX54" i="9"/>
  <c r="AX55" i="9" s="1"/>
  <c r="AY54" i="9"/>
  <c r="BB54" i="9"/>
  <c r="AC55" i="9"/>
  <c r="AE55" i="9"/>
  <c r="AG55" i="9"/>
  <c r="AI55" i="9"/>
  <c r="AK55" i="9"/>
  <c r="AM55" i="9"/>
  <c r="AO55" i="9"/>
  <c r="AQ55" i="9"/>
  <c r="AS55" i="9"/>
  <c r="AU55" i="9"/>
  <c r="AW55" i="9"/>
  <c r="AY55" i="9"/>
  <c r="BB55" i="9" l="1"/>
  <c r="BB47" i="9"/>
  <c r="O55" i="9"/>
  <c r="M55" i="9"/>
  <c r="G55" i="9"/>
  <c r="AB54" i="9"/>
  <c r="V55" i="9"/>
  <c r="L55" i="9"/>
  <c r="BC54" i="9"/>
  <c r="I55" i="9"/>
  <c r="W55" i="9"/>
  <c r="U55" i="9"/>
  <c r="K55" i="9"/>
  <c r="J55" i="9"/>
  <c r="BB46" i="9"/>
  <c r="BC46" i="9" s="1"/>
  <c r="BC47" i="9"/>
  <c r="Y53" i="9"/>
  <c r="Y55" i="9" s="1"/>
  <c r="BC55" i="9" s="1"/>
  <c r="BC48" i="9"/>
  <c r="AB48" i="9"/>
  <c r="AB47" i="9" s="1"/>
  <c r="AB46" i="9" s="1"/>
  <c r="Y39" i="9"/>
  <c r="AB40" i="9"/>
  <c r="AB39" i="9" s="1"/>
  <c r="Y34" i="9"/>
  <c r="AB35" i="9"/>
  <c r="AB34" i="9" s="1"/>
  <c r="Y25" i="9"/>
  <c r="AB26" i="9"/>
  <c r="AB25" i="9" s="1"/>
  <c r="BC39" i="9"/>
  <c r="BB39" i="9"/>
  <c r="BB34" i="9"/>
  <c r="BC34" i="9" s="1"/>
  <c r="BB25" i="9"/>
  <c r="AB10" i="9"/>
  <c r="AY9" i="9"/>
  <c r="AY8" i="9" s="1"/>
  <c r="AW9" i="9"/>
  <c r="AW8" i="9" s="1"/>
  <c r="AU9" i="9"/>
  <c r="AU8" i="9" s="1"/>
  <c r="AS9" i="9"/>
  <c r="AS8" i="9" s="1"/>
  <c r="AQ9" i="9"/>
  <c r="AQ8" i="9" s="1"/>
  <c r="AO9" i="9"/>
  <c r="AO8" i="9" s="1"/>
  <c r="AM9" i="9"/>
  <c r="AM8" i="9" s="1"/>
  <c r="AK9" i="9"/>
  <c r="AK8" i="9" s="1"/>
  <c r="AI9" i="9"/>
  <c r="AI8" i="9" s="1"/>
  <c r="AG9" i="9"/>
  <c r="AG8" i="9" s="1"/>
  <c r="AE9" i="9"/>
  <c r="AE8" i="9" s="1"/>
  <c r="AC9" i="9"/>
  <c r="AC8" i="9" s="1"/>
  <c r="V9" i="9"/>
  <c r="V8" i="9" s="1"/>
  <c r="T9" i="9"/>
  <c r="T8" i="9" s="1"/>
  <c r="R9" i="9"/>
  <c r="R8" i="9" s="1"/>
  <c r="P9" i="9"/>
  <c r="P8" i="9" s="1"/>
  <c r="N9" i="9"/>
  <c r="N8" i="9" s="1"/>
  <c r="L9" i="9"/>
  <c r="L8" i="9" s="1"/>
  <c r="J9" i="9"/>
  <c r="J8" i="9" s="1"/>
  <c r="H9" i="9"/>
  <c r="H8" i="9" s="1"/>
  <c r="F9" i="9"/>
  <c r="F8" i="9" s="1"/>
  <c r="BB10" i="9"/>
  <c r="Y10" i="9"/>
  <c r="Y9" i="9" s="1"/>
  <c r="AX9" i="9"/>
  <c r="AX8" i="9" s="1"/>
  <c r="AV9" i="9"/>
  <c r="AV8" i="9" s="1"/>
  <c r="AT9" i="9"/>
  <c r="AT8" i="9" s="1"/>
  <c r="AR9" i="9"/>
  <c r="AR8" i="9" s="1"/>
  <c r="AP9" i="9"/>
  <c r="AP8" i="9" s="1"/>
  <c r="AN9" i="9"/>
  <c r="AN8" i="9" s="1"/>
  <c r="AL9" i="9"/>
  <c r="AL8" i="9" s="1"/>
  <c r="AJ9" i="9"/>
  <c r="AJ8" i="9" s="1"/>
  <c r="AH9" i="9"/>
  <c r="AH8" i="9" s="1"/>
  <c r="AF9" i="9"/>
  <c r="AF8" i="9" s="1"/>
  <c r="AD9" i="9"/>
  <c r="AD8" i="9" s="1"/>
  <c r="W9" i="9"/>
  <c r="W8" i="9" s="1"/>
  <c r="U9" i="9"/>
  <c r="U8" i="9" s="1"/>
  <c r="S9" i="9"/>
  <c r="S8" i="9" s="1"/>
  <c r="Q9" i="9"/>
  <c r="Q8" i="9" s="1"/>
  <c r="O9" i="9"/>
  <c r="O8" i="9" s="1"/>
  <c r="M9" i="9"/>
  <c r="M8" i="9" s="1"/>
  <c r="K9" i="9"/>
  <c r="K8" i="9" s="1"/>
  <c r="I9" i="9"/>
  <c r="I8" i="9" s="1"/>
  <c r="G9" i="9"/>
  <c r="G8" i="9" s="1"/>
  <c r="E9" i="9"/>
  <c r="E8" i="9" s="1"/>
  <c r="BC11" i="9"/>
  <c r="Y8" i="9" l="1"/>
  <c r="BC53" i="9"/>
  <c r="BB9" i="9"/>
  <c r="BB8" i="9" s="1"/>
  <c r="BC10" i="9"/>
  <c r="BC9" i="9" s="1"/>
  <c r="BC8" i="9" s="1"/>
  <c r="AB9" i="9"/>
  <c r="AB8" i="9" s="1"/>
  <c r="E53" i="9"/>
  <c r="E55" i="9" s="1"/>
  <c r="AB53" i="9"/>
  <c r="AB55" i="9" s="1"/>
  <c r="E5" i="5" l="1"/>
  <c r="H3" i="4"/>
  <c r="H4" i="4"/>
  <c r="B5" i="4"/>
  <c r="C5" i="4"/>
  <c r="D5" i="4"/>
  <c r="E5" i="4"/>
  <c r="F5" i="4"/>
  <c r="G5" i="4"/>
  <c r="H5" i="4" l="1"/>
  <c r="Y45" i="2" l="1"/>
  <c r="Y44" i="2"/>
  <c r="BC44" i="2" l="1"/>
  <c r="AB44" i="2"/>
  <c r="AB45" i="2"/>
  <c r="BC45" i="2"/>
  <c r="H5" i="2"/>
  <c r="J5" i="2"/>
  <c r="K5" i="2" s="1"/>
  <c r="L5" i="2" s="1"/>
  <c r="M5" i="2" s="1"/>
  <c r="N5" i="2" s="1"/>
  <c r="O5" i="2" s="1"/>
  <c r="P5" i="2" s="1"/>
  <c r="Q5" i="2" s="1"/>
  <c r="R5" i="2" s="1"/>
  <c r="S5" i="2" s="1"/>
  <c r="T5" i="2" s="1"/>
  <c r="U5" i="2" s="1"/>
  <c r="V5" i="2" s="1"/>
  <c r="W5" i="2" s="1"/>
  <c r="AD5" i="2"/>
  <c r="AE5" i="2" s="1"/>
  <c r="AF5" i="2" s="1"/>
  <c r="AG5" i="2" s="1"/>
  <c r="AH5" i="2" s="1"/>
  <c r="AI5" i="2" s="1"/>
  <c r="AJ5" i="2" s="1"/>
  <c r="AK5" i="2" s="1"/>
  <c r="AL5" i="2" s="1"/>
  <c r="AM5" i="2" s="1"/>
  <c r="AN5" i="2" s="1"/>
  <c r="AO5" i="2" s="1"/>
  <c r="AP5" i="2" s="1"/>
  <c r="AQ5" i="2" s="1"/>
  <c r="AR5" i="2" s="1"/>
  <c r="AS5" i="2" s="1"/>
  <c r="AT5" i="2" s="1"/>
  <c r="AU5" i="2" s="1"/>
  <c r="AV5" i="2" s="1"/>
  <c r="AW5" i="2" s="1"/>
  <c r="AX5" i="2" s="1"/>
  <c r="AY5" i="2" s="1"/>
  <c r="AZ5" i="2" s="1"/>
  <c r="G7" i="2"/>
  <c r="H7" i="2" s="1"/>
  <c r="I7" i="2" s="1"/>
  <c r="J7" i="2" s="1"/>
  <c r="K7" i="2" s="1"/>
  <c r="L7" i="2" s="1"/>
  <c r="M7" i="2" s="1"/>
  <c r="N7" i="2" s="1"/>
  <c r="O7" i="2" s="1"/>
  <c r="P7" i="2" s="1"/>
  <c r="Q7" i="2" s="1"/>
  <c r="R7" i="2" s="1"/>
  <c r="S7" i="2" s="1"/>
  <c r="T7" i="2" s="1"/>
  <c r="U7" i="2" s="1"/>
  <c r="V7" i="2" s="1"/>
  <c r="W7" i="2" s="1"/>
  <c r="AC7" i="2"/>
  <c r="AD7" i="2" s="1"/>
  <c r="AE7" i="2" s="1"/>
  <c r="AF7" i="2" s="1"/>
  <c r="AG7" i="2" s="1"/>
  <c r="AH7" i="2" s="1"/>
  <c r="AI7" i="2" s="1"/>
  <c r="AJ7" i="2" s="1"/>
  <c r="AK7" i="2" s="1"/>
  <c r="AN7" i="2"/>
  <c r="AO7" i="2" s="1"/>
  <c r="AP7" i="2" s="1"/>
  <c r="AQ7" i="2" s="1"/>
  <c r="AR7" i="2" s="1"/>
  <c r="AS7" i="2" s="1"/>
  <c r="AT7" i="2" s="1"/>
  <c r="AU7" i="2" s="1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Y11" i="2"/>
  <c r="AB11" i="2" s="1"/>
  <c r="Y12" i="2"/>
  <c r="AB12" i="2" s="1"/>
  <c r="Y13" i="2"/>
  <c r="AB13" i="2" s="1"/>
  <c r="Y14" i="2"/>
  <c r="AB14" i="2" s="1"/>
  <c r="Y15" i="2"/>
  <c r="AB15" i="2" s="1"/>
  <c r="Y16" i="2"/>
  <c r="AB16" i="2" s="1"/>
  <c r="Y17" i="2"/>
  <c r="AB17" i="2" s="1"/>
  <c r="Y18" i="2"/>
  <c r="Y19" i="2"/>
  <c r="AB19" i="2" s="1"/>
  <c r="Y20" i="2"/>
  <c r="AB20" i="2" s="1"/>
  <c r="Y21" i="2"/>
  <c r="AB21" i="2" s="1"/>
  <c r="Y22" i="2"/>
  <c r="AB22" i="2" s="1"/>
  <c r="Y23" i="2"/>
  <c r="AB23" i="2" s="1"/>
  <c r="Y24" i="2"/>
  <c r="AB24" i="2" s="1"/>
  <c r="Y26" i="2"/>
  <c r="Y27" i="2"/>
  <c r="AB27" i="2" s="1"/>
  <c r="Y28" i="2"/>
  <c r="AB28" i="2" s="1"/>
  <c r="Y29" i="2"/>
  <c r="AB29" i="2" s="1"/>
  <c r="Y30" i="2"/>
  <c r="Y31" i="2"/>
  <c r="AB31" i="2" s="1"/>
  <c r="Y34" i="2"/>
  <c r="Y35" i="2"/>
  <c r="Y37" i="2"/>
  <c r="Y38" i="2"/>
  <c r="Y39" i="2"/>
  <c r="Y40" i="2"/>
  <c r="Y46" i="2"/>
  <c r="Y43" i="2" s="1"/>
  <c r="BB43" i="2"/>
  <c r="Y47" i="2"/>
  <c r="AB47" i="2" s="1"/>
  <c r="E48" i="2"/>
  <c r="F48" i="2"/>
  <c r="G48" i="2"/>
  <c r="H48" i="2"/>
  <c r="I48" i="2"/>
  <c r="J48" i="2"/>
  <c r="K48" i="2"/>
  <c r="L48" i="2"/>
  <c r="M48" i="2"/>
  <c r="N48" i="2"/>
  <c r="O48" i="2"/>
  <c r="Q48" i="2"/>
  <c r="R48" i="2"/>
  <c r="S48" i="2"/>
  <c r="T48" i="2"/>
  <c r="U48" i="2"/>
  <c r="V48" i="2"/>
  <c r="W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Y50" i="2"/>
  <c r="Y51" i="2"/>
  <c r="AB51" i="2" s="1"/>
  <c r="Y54" i="2"/>
  <c r="AB54" i="2" s="1"/>
  <c r="Y55" i="2"/>
  <c r="AB55" i="2" s="1"/>
  <c r="Y49" i="2" l="1"/>
  <c r="AB30" i="2"/>
  <c r="Y25" i="2"/>
  <c r="AB18" i="2"/>
  <c r="Y59" i="2"/>
  <c r="BC59" i="2" s="1"/>
  <c r="AB40" i="2"/>
  <c r="AB34" i="2"/>
  <c r="BB49" i="2"/>
  <c r="AB35" i="2"/>
  <c r="BB36" i="2"/>
  <c r="AB37" i="2"/>
  <c r="Y36" i="2"/>
  <c r="AB38" i="2"/>
  <c r="BC47" i="2"/>
  <c r="BC12" i="2"/>
  <c r="AB39" i="2"/>
  <c r="BC46" i="2"/>
  <c r="BC43" i="2" s="1"/>
  <c r="AB46" i="2"/>
  <c r="AB43" i="2" s="1"/>
  <c r="BC40" i="2"/>
  <c r="BC39" i="2"/>
  <c r="BC38" i="2"/>
  <c r="Y48" i="2"/>
  <c r="BB10" i="2"/>
  <c r="AX9" i="2"/>
  <c r="AX60" i="2" s="1"/>
  <c r="AV9" i="2"/>
  <c r="AV60" i="2" s="1"/>
  <c r="AT9" i="2"/>
  <c r="AT60" i="2" s="1"/>
  <c r="AR9" i="2"/>
  <c r="AR60" i="2" s="1"/>
  <c r="AP9" i="2"/>
  <c r="AN9" i="2"/>
  <c r="AN60" i="2" s="1"/>
  <c r="AL9" i="2"/>
  <c r="AL60" i="2" s="1"/>
  <c r="AJ9" i="2"/>
  <c r="AJ60" i="2" s="1"/>
  <c r="AH9" i="2"/>
  <c r="AH60" i="2" s="1"/>
  <c r="AF9" i="2"/>
  <c r="AF60" i="2" s="1"/>
  <c r="AD9" i="2"/>
  <c r="AD60" i="2" s="1"/>
  <c r="S9" i="2"/>
  <c r="S60" i="2" s="1"/>
  <c r="Q9" i="2"/>
  <c r="Q60" i="2" s="1"/>
  <c r="O9" i="2"/>
  <c r="O60" i="2" s="1"/>
  <c r="M9" i="2"/>
  <c r="M60" i="2" s="1"/>
  <c r="E9" i="2"/>
  <c r="E58" i="2" s="1"/>
  <c r="E60" i="2" s="1"/>
  <c r="BC55" i="2"/>
  <c r="BC54" i="2"/>
  <c r="BC51" i="2"/>
  <c r="BC50" i="2"/>
  <c r="BC37" i="2"/>
  <c r="BC36" i="2" s="1"/>
  <c r="BC29" i="2"/>
  <c r="BC28" i="2"/>
  <c r="BC27" i="2"/>
  <c r="BC26" i="2"/>
  <c r="BC24" i="2"/>
  <c r="BC23" i="2"/>
  <c r="BC22" i="2"/>
  <c r="BC20" i="2"/>
  <c r="BC18" i="2"/>
  <c r="BC17" i="2"/>
  <c r="BC16" i="2"/>
  <c r="BC15" i="2"/>
  <c r="BC11" i="2"/>
  <c r="AY9" i="2"/>
  <c r="AY60" i="2" s="1"/>
  <c r="AW9" i="2"/>
  <c r="AW60" i="2" s="1"/>
  <c r="AU9" i="2"/>
  <c r="AU60" i="2" s="1"/>
  <c r="AS9" i="2"/>
  <c r="AS60" i="2" s="1"/>
  <c r="AQ9" i="2"/>
  <c r="AQ60" i="2" s="1"/>
  <c r="AO9" i="2"/>
  <c r="AO60" i="2" s="1"/>
  <c r="AM9" i="2"/>
  <c r="AM60" i="2" s="1"/>
  <c r="AK9" i="2"/>
  <c r="AK60" i="2" s="1"/>
  <c r="AI9" i="2"/>
  <c r="AI60" i="2" s="1"/>
  <c r="AG9" i="2"/>
  <c r="AG60" i="2" s="1"/>
  <c r="AE9" i="2"/>
  <c r="AE60" i="2" s="1"/>
  <c r="AC9" i="2"/>
  <c r="AC60" i="2" s="1"/>
  <c r="BC35" i="2"/>
  <c r="BC34" i="2"/>
  <c r="BC31" i="2"/>
  <c r="BC21" i="2"/>
  <c r="BC19" i="2"/>
  <c r="BC14" i="2"/>
  <c r="U9" i="2"/>
  <c r="U60" i="2" s="1"/>
  <c r="V9" i="2"/>
  <c r="V60" i="2" s="1"/>
  <c r="T9" i="2"/>
  <c r="T60" i="2" s="1"/>
  <c r="R9" i="2"/>
  <c r="R60" i="2" s="1"/>
  <c r="P9" i="2"/>
  <c r="L9" i="2"/>
  <c r="W9" i="2"/>
  <c r="N9" i="2"/>
  <c r="K9" i="2"/>
  <c r="K60" i="2" s="1"/>
  <c r="J9" i="2"/>
  <c r="I9" i="2"/>
  <c r="H9" i="2"/>
  <c r="G9" i="2"/>
  <c r="G60" i="2" s="1"/>
  <c r="BC30" i="2"/>
  <c r="F9" i="2"/>
  <c r="Y10" i="2"/>
  <c r="BC10" i="2" s="1"/>
  <c r="BC13" i="2"/>
  <c r="AB10" i="2"/>
  <c r="AX8" i="2"/>
  <c r="AV8" i="2"/>
  <c r="AT8" i="2"/>
  <c r="AH8" i="2"/>
  <c r="S8" i="2"/>
  <c r="Q8" i="2"/>
  <c r="O8" i="2"/>
  <c r="M8" i="2"/>
  <c r="AW8" i="2"/>
  <c r="AO8" i="2"/>
  <c r="AE8" i="2"/>
  <c r="BB9" i="2"/>
  <c r="AB50" i="2"/>
  <c r="AB26" i="2"/>
  <c r="AB25" i="2" s="1"/>
  <c r="AB49" i="2" l="1"/>
  <c r="AB48" i="2" s="1"/>
  <c r="T8" i="2"/>
  <c r="G8" i="2"/>
  <c r="AL8" i="2"/>
  <c r="AB59" i="2"/>
  <c r="AB58" i="2"/>
  <c r="BC25" i="2"/>
  <c r="BC9" i="2" s="1"/>
  <c r="AD8" i="2"/>
  <c r="AC8" i="2"/>
  <c r="AG8" i="2"/>
  <c r="AS8" i="2"/>
  <c r="E8" i="2"/>
  <c r="AJ8" i="2"/>
  <c r="AR8" i="2"/>
  <c r="AB36" i="2"/>
  <c r="AB9" i="2" s="1"/>
  <c r="AK8" i="2"/>
  <c r="AN8" i="2"/>
  <c r="AF8" i="2"/>
  <c r="V8" i="2"/>
  <c r="R8" i="2"/>
  <c r="AB60" i="2"/>
  <c r="K8" i="2"/>
  <c r="U8" i="2"/>
  <c r="F8" i="2"/>
  <c r="F60" i="2"/>
  <c r="H8" i="2"/>
  <c r="H60" i="2"/>
  <c r="J8" i="2"/>
  <c r="J60" i="2"/>
  <c r="N8" i="2"/>
  <c r="N60" i="2"/>
  <c r="L8" i="2"/>
  <c r="L60" i="2"/>
  <c r="I8" i="2"/>
  <c r="I60" i="2"/>
  <c r="W8" i="2"/>
  <c r="W60" i="2"/>
  <c r="P8" i="2"/>
  <c r="P60" i="2"/>
  <c r="AI8" i="2"/>
  <c r="AU8" i="2"/>
  <c r="AY8" i="2"/>
  <c r="AQ8" i="2"/>
  <c r="AP8" i="2"/>
  <c r="AP60" i="2"/>
  <c r="AM8" i="2"/>
  <c r="BB60" i="2"/>
  <c r="Y9" i="2"/>
  <c r="Y58" i="2" s="1"/>
  <c r="BC58" i="2" s="1"/>
  <c r="BC60" i="2" s="1"/>
  <c r="BC49" i="2"/>
  <c r="BB48" i="2"/>
  <c r="BC48" i="2" s="1"/>
  <c r="AB8" i="2" l="1"/>
  <c r="Y8" i="2"/>
  <c r="Y60" i="2"/>
  <c r="BC8" i="2"/>
  <c r="BB8" i="2"/>
  <c r="AU60" i="1" l="1"/>
</calcChain>
</file>

<file path=xl/sharedStrings.xml><?xml version="1.0" encoding="utf-8"?>
<sst xmlns="http://schemas.openxmlformats.org/spreadsheetml/2006/main" count="756" uniqueCount="386">
  <si>
    <t>I курс</t>
  </si>
  <si>
    <t>II курс</t>
  </si>
  <si>
    <t>Иностранный язык</t>
  </si>
  <si>
    <t>Физическая культура</t>
  </si>
  <si>
    <t>Безопасность жизнедеятельности</t>
  </si>
  <si>
    <t>Индекс</t>
  </si>
  <si>
    <t>История</t>
  </si>
  <si>
    <t>П.00</t>
  </si>
  <si>
    <t>ОП.00</t>
  </si>
  <si>
    <t>ОП.01</t>
  </si>
  <si>
    <t>ОП.02</t>
  </si>
  <si>
    <t>ОП.03</t>
  </si>
  <si>
    <t>ОП.04</t>
  </si>
  <si>
    <t>ПМ.01</t>
  </si>
  <si>
    <t>МДК.01.01</t>
  </si>
  <si>
    <t>ПМ.02</t>
  </si>
  <si>
    <t>всего занятий</t>
  </si>
  <si>
    <t>Учебная нагрузка обучающихся (час.)</t>
  </si>
  <si>
    <t>ОБЖ</t>
  </si>
  <si>
    <t>Физика</t>
  </si>
  <si>
    <t>УП.01</t>
  </si>
  <si>
    <t>ПП.01</t>
  </si>
  <si>
    <t>УП.02</t>
  </si>
  <si>
    <t>ПП.02</t>
  </si>
  <si>
    <t>Всего</t>
  </si>
  <si>
    <t>1 сем. 17 нед.</t>
  </si>
  <si>
    <t>1</t>
  </si>
  <si>
    <t>2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</si>
  <si>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</si>
  <si>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</si>
  <si>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</si>
  <si>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</si>
  <si>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</si>
  <si>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</si>
  <si>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</si>
  <si>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</si>
  <si>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</si>
  <si>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</si>
  <si>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 xml:space="preserve">самостоятельная учебная работа </t>
  </si>
  <si>
    <t>Наименование циклов, дисциплин, профессиональных модулей, МДК, практик</t>
  </si>
  <si>
    <t>МДК.02.01</t>
  </si>
  <si>
    <t>Формы промежуточной аттестации</t>
  </si>
  <si>
    <t>МДК.01.02</t>
  </si>
  <si>
    <t>ПА</t>
  </si>
  <si>
    <t>ГИА.00</t>
  </si>
  <si>
    <t>Учебная практика ПМ.01</t>
  </si>
  <si>
    <t>дисциплин и МДК</t>
  </si>
  <si>
    <t>экзаменов</t>
  </si>
  <si>
    <t>зачетов</t>
  </si>
  <si>
    <t>диф. зачетов</t>
  </si>
  <si>
    <t>производственной практики</t>
  </si>
  <si>
    <t>учебной практики</t>
  </si>
  <si>
    <t>Общеобразовательные учебные дисциплины</t>
  </si>
  <si>
    <t>ОУД</t>
  </si>
  <si>
    <t>Итого общие</t>
  </si>
  <si>
    <t>ОУД.01</t>
  </si>
  <si>
    <t>ОУД.04</t>
  </si>
  <si>
    <t>ОУД.05</t>
  </si>
  <si>
    <t>ОУД.06</t>
  </si>
  <si>
    <t>ОУД.03</t>
  </si>
  <si>
    <t>ОУД.10</t>
  </si>
  <si>
    <t>Обществознание (вкл.экономику)</t>
  </si>
  <si>
    <t>География</t>
  </si>
  <si>
    <t>ОУД.17</t>
  </si>
  <si>
    <t>ОУД.07</t>
  </si>
  <si>
    <t>Информатика</t>
  </si>
  <si>
    <t>ОУД.08</t>
  </si>
  <si>
    <t>Нагрузка во взаимодействии с преподавателем</t>
  </si>
  <si>
    <t>по учебным дисциплинам и МДК</t>
  </si>
  <si>
    <t>теоретического обучения</t>
  </si>
  <si>
    <t>лаб. и практических занятий</t>
  </si>
  <si>
    <t xml:space="preserve">по практикам производственной и учебной </t>
  </si>
  <si>
    <t xml:space="preserve">Промежуточная аттестация </t>
  </si>
  <si>
    <t>14</t>
  </si>
  <si>
    <t>15</t>
  </si>
  <si>
    <t>16</t>
  </si>
  <si>
    <t>17</t>
  </si>
  <si>
    <t xml:space="preserve">Русский язык  </t>
  </si>
  <si>
    <t>Распределение обязательной учебной  нагрузки по курсам и семестрам (час. в семестр)</t>
  </si>
  <si>
    <t>_,_,_,ДЗ,_,_</t>
  </si>
  <si>
    <t>_,_,_,Э,_,_</t>
  </si>
  <si>
    <t>_,_,ДЗ,_,_,_</t>
  </si>
  <si>
    <t>_,ДЗ,_,_,_,_</t>
  </si>
  <si>
    <t>ОУД.23</t>
  </si>
  <si>
    <t>_,_,Э,_,_,_</t>
  </si>
  <si>
    <t>ДЗ,_,_,_,_,_,_</t>
  </si>
  <si>
    <t>ОУД.11</t>
  </si>
  <si>
    <t>ОУД.09</t>
  </si>
  <si>
    <t>Основы инженерной графики</t>
  </si>
  <si>
    <t>Основы электротехники</t>
  </si>
  <si>
    <t>Основы материаловедения</t>
  </si>
  <si>
    <t>Допуски и технические измерения</t>
  </si>
  <si>
    <t>_,Э,_,_,_,_</t>
  </si>
  <si>
    <t>Подготовительно-сварочные работы и контроль качества сварных швов после сварки</t>
  </si>
  <si>
    <t>Основы технологии сварки и сварочное оборудование</t>
  </si>
  <si>
    <t xml:space="preserve">Технология производства сварных конструкций </t>
  </si>
  <si>
    <t>МДК.01.03</t>
  </si>
  <si>
    <t>Подготовительные и сборочные операции перед сваркой</t>
  </si>
  <si>
    <t>_/3/3</t>
  </si>
  <si>
    <t xml:space="preserve">Самостоятельная работа                  </t>
  </si>
  <si>
    <t>максимальная учебная нагрузка</t>
  </si>
  <si>
    <t>6</t>
  </si>
  <si>
    <t>18</t>
  </si>
  <si>
    <t>ДЗ,_,_,_,_,_</t>
  </si>
  <si>
    <t>квалификационных экзаменов</t>
  </si>
  <si>
    <t>МДК.01.05</t>
  </si>
  <si>
    <t>Нормативно-техническая документация по сварке</t>
  </si>
  <si>
    <t>Математика</t>
  </si>
  <si>
    <t>ОУД.12</t>
  </si>
  <si>
    <t>ОУД.19</t>
  </si>
  <si>
    <t>Объем образовательной нагрузки</t>
  </si>
  <si>
    <t xml:space="preserve">промежуточная аттестация </t>
  </si>
  <si>
    <t>Родная литература</t>
  </si>
  <si>
    <t>экзамены</t>
  </si>
  <si>
    <t>каникулы</t>
  </si>
  <si>
    <t>Всего часов в неделю</t>
  </si>
  <si>
    <t>Всего час. в неделю самостоятельной работы студентов</t>
  </si>
  <si>
    <t>Всего час. в неделю обязательной учебной нагрузки</t>
  </si>
  <si>
    <t>обяз. уч.</t>
  </si>
  <si>
    <t>сам. р. с.</t>
  </si>
  <si>
    <t>Профессиональный учебный цикл</t>
  </si>
  <si>
    <t>Общепрофессио-нальный учебный цикл</t>
  </si>
  <si>
    <r>
      <t xml:space="preserve">Технология                                            </t>
    </r>
    <r>
      <rPr>
        <i/>
        <sz val="12"/>
        <rFont val="Times New Roman"/>
        <family val="1"/>
        <charset val="204"/>
      </rPr>
      <t>Индивидуальный проект</t>
    </r>
  </si>
  <si>
    <t>_/2/_</t>
  </si>
  <si>
    <t xml:space="preserve">Итого дополни-тельные </t>
  </si>
  <si>
    <t xml:space="preserve">Химия </t>
  </si>
  <si>
    <t xml:space="preserve">Информатика </t>
  </si>
  <si>
    <t>_/4/2</t>
  </si>
  <si>
    <t>Итого по выбору из обязательных пред-метных областей</t>
  </si>
  <si>
    <t>З,З,З,ДЗ,_, _</t>
  </si>
  <si>
    <t xml:space="preserve">Математика </t>
  </si>
  <si>
    <t xml:space="preserve">Литература </t>
  </si>
  <si>
    <t>ОУД.02</t>
  </si>
  <si>
    <t xml:space="preserve">Русский язык   </t>
  </si>
  <si>
    <t>_/9/5</t>
  </si>
  <si>
    <t>Порядковые номера недель учебного года</t>
  </si>
  <si>
    <t>Номера календарных недель</t>
  </si>
  <si>
    <t>ВСЕГО ЧАСОВ</t>
  </si>
  <si>
    <t>II семестр</t>
  </si>
  <si>
    <t>22.06-28.06</t>
  </si>
  <si>
    <t>15.06-21.06</t>
  </si>
  <si>
    <t>08.06-14.06</t>
  </si>
  <si>
    <t>01.06-07.06</t>
  </si>
  <si>
    <t>01.06-06.06</t>
  </si>
  <si>
    <t>25.05-31.05</t>
  </si>
  <si>
    <t>18.05-24.05</t>
  </si>
  <si>
    <t>11.05-17.05</t>
  </si>
  <si>
    <t>04.05-10.05</t>
  </si>
  <si>
    <t>27.04-03.05</t>
  </si>
  <si>
    <t>20.04-26.04</t>
  </si>
  <si>
    <t>13.04-19.04</t>
  </si>
  <si>
    <t>06.04-12.04</t>
  </si>
  <si>
    <t>30.03-05.04</t>
  </si>
  <si>
    <t>23.03-29.03</t>
  </si>
  <si>
    <t>16.03-22.03</t>
  </si>
  <si>
    <t>09.03-15.03</t>
  </si>
  <si>
    <t>02.03-08.03</t>
  </si>
  <si>
    <t>23.02-01.03</t>
  </si>
  <si>
    <t>16.02-22.02</t>
  </si>
  <si>
    <t>09.02-15.02</t>
  </si>
  <si>
    <t>02.02-08.02</t>
  </si>
  <si>
    <t>26.01-01.02</t>
  </si>
  <si>
    <t>19.01-25.01</t>
  </si>
  <si>
    <t>12.01-18.01</t>
  </si>
  <si>
    <t>кол-во часов II сем</t>
  </si>
  <si>
    <t>I семестр</t>
  </si>
  <si>
    <t>22.12-28.12</t>
  </si>
  <si>
    <t>15.12-21.12</t>
  </si>
  <si>
    <t>08.12-14.12</t>
  </si>
  <si>
    <t>01.12-07.12</t>
  </si>
  <si>
    <t>24.11-30.11</t>
  </si>
  <si>
    <t>17.11-23.11</t>
  </si>
  <si>
    <t>10.11-16.11</t>
  </si>
  <si>
    <t>03.11-09.11</t>
  </si>
  <si>
    <t>27.10-02.11</t>
  </si>
  <si>
    <t>20.10-26.10</t>
  </si>
  <si>
    <t>13.10-19.10</t>
  </si>
  <si>
    <t>06.10-12.10</t>
  </si>
  <si>
    <t>29.09-05.10</t>
  </si>
  <si>
    <t>22.09-28.09</t>
  </si>
  <si>
    <t>15.09-21.09</t>
  </si>
  <si>
    <t>08.09-14.09</t>
  </si>
  <si>
    <t>01.09-07.09</t>
  </si>
  <si>
    <t>кол-во часов I сем</t>
  </si>
  <si>
    <t>кол-во часов</t>
  </si>
  <si>
    <t>Виды учебной нагрузки</t>
  </si>
  <si>
    <t>3. План учебного процесса</t>
  </si>
  <si>
    <t>К</t>
  </si>
  <si>
    <t>И</t>
  </si>
  <si>
    <t>А</t>
  </si>
  <si>
    <t>П</t>
  </si>
  <si>
    <t>У</t>
  </si>
  <si>
    <t>Т</t>
  </si>
  <si>
    <t>Каникулы</t>
  </si>
  <si>
    <t>Государственная итоговая аттестация</t>
  </si>
  <si>
    <t>Промежуточная аттестация</t>
  </si>
  <si>
    <t>Производственная практика</t>
  </si>
  <si>
    <t>Учебная практика</t>
  </si>
  <si>
    <t>Теоретическое обучение</t>
  </si>
  <si>
    <t>п</t>
  </si>
  <si>
    <t>у</t>
  </si>
  <si>
    <t>т</t>
  </si>
  <si>
    <t>к</t>
  </si>
  <si>
    <t>III</t>
  </si>
  <si>
    <t>II</t>
  </si>
  <si>
    <t>I</t>
  </si>
  <si>
    <t>VIII</t>
  </si>
  <si>
    <t>VII</t>
  </si>
  <si>
    <t>V</t>
  </si>
  <si>
    <t>IV</t>
  </si>
  <si>
    <t>XII</t>
  </si>
  <si>
    <t>XI</t>
  </si>
  <si>
    <t>X</t>
  </si>
  <si>
    <t>VI</t>
  </si>
  <si>
    <t>Х</t>
  </si>
  <si>
    <t>IX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</si>
  <si>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</si>
  <si>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</si>
  <si>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</si>
  <si>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</si>
  <si>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</si>
  <si>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</si>
  <si>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</si>
  <si>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</si>
  <si>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</si>
  <si>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</si>
  <si>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</si>
  <si>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</si>
  <si>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</si>
  <si>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1.      График учебного процесса</t>
  </si>
  <si>
    <r>
      <t xml:space="preserve">год начала подготовки по учебному плану </t>
    </r>
    <r>
      <rPr>
        <b/>
        <sz val="16"/>
        <rFont val="Times New Roman"/>
        <family val="1"/>
        <charset val="204"/>
      </rPr>
      <t>2020 год</t>
    </r>
  </si>
  <si>
    <r>
      <t>профиль получаемого профессионального образования: технический</t>
    </r>
    <r>
      <rPr>
        <b/>
        <sz val="16"/>
        <rFont val="Times New Roman"/>
        <family val="1"/>
        <charset val="204"/>
      </rPr>
      <t xml:space="preserve">   </t>
    </r>
    <r>
      <rPr>
        <sz val="16"/>
        <rFont val="Times New Roman"/>
        <family val="1"/>
        <charset val="204"/>
      </rPr>
      <t xml:space="preserve">                                                                                                                         </t>
    </r>
  </si>
  <si>
    <t>с освоением  среднего  общего образования</t>
  </si>
  <si>
    <r>
      <t xml:space="preserve">нормативный срок получения образования: </t>
    </r>
    <r>
      <rPr>
        <b/>
        <sz val="16"/>
        <rFont val="Times New Roman"/>
        <family val="1"/>
        <charset val="204"/>
      </rPr>
      <t xml:space="preserve"> 2 года 10 месяцев</t>
    </r>
    <r>
      <rPr>
        <sz val="16"/>
        <rFont val="Times New Roman"/>
        <family val="1"/>
        <charset val="204"/>
      </rPr>
      <t xml:space="preserve"> на базе основного общего образования </t>
    </r>
  </si>
  <si>
    <r>
      <t xml:space="preserve">форма обучения: </t>
    </r>
    <r>
      <rPr>
        <b/>
        <sz val="16"/>
        <rFont val="Times New Roman"/>
        <family val="1"/>
        <charset val="204"/>
      </rPr>
      <t>очная</t>
    </r>
  </si>
  <si>
    <t xml:space="preserve">ПО ПРОФЕССИИ СРЕДНЕГО ПРОФЕССИОНАЛЬНОГО ОБРАЗОВАНИЯ </t>
  </si>
  <si>
    <t xml:space="preserve">ОСНОВНОЙ ОБРАЗОВАТЕЛЬНОЙ ПРОГРАММЫ ПОДГОТОВКИ КВАЛИФИЦИРОВАННЫХ РАБОЧИХ, СЛУЖАЩИХ </t>
  </si>
  <si>
    <t xml:space="preserve"> </t>
  </si>
  <si>
    <t>УЧЕБНЫЙ ПЛАН</t>
  </si>
  <si>
    <t>______________М.Н. Греховодова</t>
  </si>
  <si>
    <t>Директор ГБПОУ  РО "РКМиА"</t>
  </si>
  <si>
    <t>Педагогическим Советом ГБПОУ РО "РКМиА"</t>
  </si>
  <si>
    <t xml:space="preserve">        УТВЕРЖДАЮ</t>
  </si>
  <si>
    <t>РЕКОМЕНДОВАНО</t>
  </si>
  <si>
    <t>"Ростовский колледж металлообработки и автосервиса"</t>
  </si>
  <si>
    <t xml:space="preserve">государственное бюджетное профессиональное образовательное учреждение Ростовской области  </t>
  </si>
  <si>
    <t>Министерство общего и профессионального образования Ростовской области</t>
  </si>
  <si>
    <t>Всего (по курсам)</t>
  </si>
  <si>
    <t>Обучение по дисциплинам и междисциплинарным курсам</t>
  </si>
  <si>
    <t>2. Сводные данные  по бюджету времени (в неделях)</t>
  </si>
  <si>
    <t>Всего:</t>
  </si>
  <si>
    <t>ПП.00</t>
  </si>
  <si>
    <t>УП.00</t>
  </si>
  <si>
    <t>Недель</t>
  </si>
  <si>
    <t>Семестр</t>
  </si>
  <si>
    <t>Наименование</t>
  </si>
  <si>
    <t>№ п/п</t>
  </si>
  <si>
    <t>4. Учебная и производственная практика</t>
  </si>
  <si>
    <t xml:space="preserve">Библиотека, читальный зал с выходом в сеть Интернет </t>
  </si>
  <si>
    <t>Актовый зал</t>
  </si>
  <si>
    <t>Залы:</t>
  </si>
  <si>
    <t>Спортивный зал</t>
  </si>
  <si>
    <t>Спортивный комплекс:</t>
  </si>
  <si>
    <t>Слесарная</t>
  </si>
  <si>
    <t>Мастерские:</t>
  </si>
  <si>
    <t>Лаборатории:</t>
  </si>
  <si>
    <t>Охраны труда и безопасности жизнедеятельности</t>
  </si>
  <si>
    <t>Химии, биологии,  экологии</t>
  </si>
  <si>
    <t>Безопасности жизнедеятельности и охраны труда, технологии</t>
  </si>
  <si>
    <t>Информатики</t>
  </si>
  <si>
    <t>Истории</t>
  </si>
  <si>
    <t>Физики</t>
  </si>
  <si>
    <t>Математики</t>
  </si>
  <si>
    <t xml:space="preserve">Иностранного языка </t>
  </si>
  <si>
    <t>Русского языка и литературы</t>
  </si>
  <si>
    <t>Кабинеты:</t>
  </si>
  <si>
    <t>№ пп</t>
  </si>
  <si>
    <t>5. Перечень лабораторий, кабинетов, мастерских и др.</t>
  </si>
  <si>
    <t>Календарный учебный график (1 - 2 семестр)</t>
  </si>
  <si>
    <t>Каледарный учебный график ( 1, 2 семестр)</t>
  </si>
  <si>
    <t>15.01.05 Сварщик (ручной и частично механизированной сварки (наплавки)</t>
  </si>
  <si>
    <t>приказ об утверждении ФГОС СПО 15.01.05 Сварщик (ручной и частично механизированной сварки (наплавки): № 50  от 29.01.2016 г.</t>
  </si>
  <si>
    <r>
      <t xml:space="preserve">квалификация: </t>
    </r>
    <r>
      <rPr>
        <b/>
        <sz val="16"/>
        <rFont val="Times New Roman"/>
        <family val="1"/>
        <charset val="204"/>
      </rPr>
      <t>сварщик ручной дуговой сварки плавящимся покрытым электродом</t>
    </r>
  </si>
  <si>
    <t>сварщик частично механизированной сварки плавлением</t>
  </si>
  <si>
    <t>Технической графики</t>
  </si>
  <si>
    <t>Теоретических основ сварки и резки металлов</t>
  </si>
  <si>
    <t>Материаловедения</t>
  </si>
  <si>
    <t>Электротехники и автоматизации производства</t>
  </si>
  <si>
    <t>Испытания материалов и контроля качества сварных соединений</t>
  </si>
  <si>
    <t>Сварочная для сварки металлов</t>
  </si>
  <si>
    <t>Полигоны:</t>
  </si>
  <si>
    <t>Сварочный</t>
  </si>
  <si>
    <t>28 мая 2020 г.</t>
  </si>
  <si>
    <t>01.09-06.09</t>
  </si>
  <si>
    <t>07.09-13.09</t>
  </si>
  <si>
    <t>14.09-20.09</t>
  </si>
  <si>
    <t>21.09-27.09</t>
  </si>
  <si>
    <t>28.09-04.10</t>
  </si>
  <si>
    <t>05.10-11.10</t>
  </si>
  <si>
    <t>12.10-18.10</t>
  </si>
  <si>
    <t>19.10-25.10</t>
  </si>
  <si>
    <t>26.10-01.11</t>
  </si>
  <si>
    <t>02.11-08.11</t>
  </si>
  <si>
    <t>09.11-15.11</t>
  </si>
  <si>
    <t>16.11-22.11</t>
  </si>
  <si>
    <t>23.11-29.11</t>
  </si>
  <si>
    <t>30.11-06.12</t>
  </si>
  <si>
    <t>07.12-13.12</t>
  </si>
  <si>
    <t>14.12-20.12</t>
  </si>
  <si>
    <t>21.12-27.12</t>
  </si>
  <si>
    <t>ОУД.24</t>
  </si>
  <si>
    <t>Основы финансовой грамотности</t>
  </si>
  <si>
    <r>
      <t xml:space="preserve">форма обучения: </t>
    </r>
    <r>
      <rPr>
        <b/>
        <sz val="18"/>
        <rFont val="Times New Roman"/>
        <family val="1"/>
        <charset val="204"/>
      </rPr>
      <t>очная</t>
    </r>
  </si>
  <si>
    <r>
      <t>профиль получаемого профессионального образования: технический</t>
    </r>
    <r>
      <rPr>
        <b/>
        <sz val="18"/>
        <rFont val="Times New Roman"/>
        <family val="1"/>
        <charset val="204"/>
      </rPr>
      <t xml:space="preserve">   </t>
    </r>
    <r>
      <rPr>
        <sz val="18"/>
        <rFont val="Times New Roman"/>
        <family val="1"/>
        <charset val="204"/>
      </rPr>
      <t xml:space="preserve">                                                                                                                         </t>
    </r>
  </si>
  <si>
    <t>07.06-13.06</t>
  </si>
  <si>
    <t>14.06-20.06</t>
  </si>
  <si>
    <t>21.06-27.06</t>
  </si>
  <si>
    <t>28.06-04.07</t>
  </si>
  <si>
    <t>Технология проектной деятельности</t>
  </si>
  <si>
    <t>ОУД.13</t>
  </si>
  <si>
    <t>зачет</t>
  </si>
  <si>
    <t>дифференцированный зачет</t>
  </si>
  <si>
    <t>экзамен</t>
  </si>
  <si>
    <t>другие формы контроля</t>
  </si>
  <si>
    <t>19</t>
  </si>
  <si>
    <r>
      <t xml:space="preserve">нормативный срок получения образования: </t>
    </r>
    <r>
      <rPr>
        <b/>
        <sz val="18"/>
        <rFont val="Times New Roman"/>
        <family val="1"/>
        <charset val="204"/>
      </rPr>
      <t xml:space="preserve"> 1 год 10 месяцев</t>
    </r>
    <r>
      <rPr>
        <sz val="18"/>
        <rFont val="Times New Roman"/>
        <family val="1"/>
        <charset val="204"/>
      </rPr>
      <t xml:space="preserve"> на базе основного общего образования </t>
    </r>
  </si>
  <si>
    <t>Итого обязательные общеобразовательные дисциплины</t>
  </si>
  <si>
    <t>Биология</t>
  </si>
  <si>
    <t>Обществознание</t>
  </si>
  <si>
    <t xml:space="preserve">Иностранный язык </t>
  </si>
  <si>
    <t>Индивидуальный проект</t>
  </si>
  <si>
    <t>36 ч.</t>
  </si>
  <si>
    <t>2 сем. 24 нед.</t>
  </si>
  <si>
    <t xml:space="preserve">3 сем. 17 нед.
</t>
  </si>
  <si>
    <t xml:space="preserve">4 сем.  24 нед.
</t>
  </si>
  <si>
    <t>2,3,4</t>
  </si>
  <si>
    <t>Основы безопасности и защиты Родины</t>
  </si>
  <si>
    <t>Социально-гуманитарный цикл</t>
  </si>
  <si>
    <t>СГ.01</t>
  </si>
  <si>
    <t>СГ.02</t>
  </si>
  <si>
    <t>История России</t>
  </si>
  <si>
    <t>Иностранный язык в профессиональной деятельности</t>
  </si>
  <si>
    <t>СГ.03</t>
  </si>
  <si>
    <t>СГ.04</t>
  </si>
  <si>
    <t>СГ.05</t>
  </si>
  <si>
    <t>СГ.06</t>
  </si>
  <si>
    <t>Основы бережливого производства</t>
  </si>
  <si>
    <t>ПМ.03</t>
  </si>
  <si>
    <t>МДК.03.01</t>
  </si>
  <si>
    <t>УП.03</t>
  </si>
  <si>
    <t>ПП.03</t>
  </si>
  <si>
    <r>
      <t xml:space="preserve">квалификация: </t>
    </r>
    <r>
      <rPr>
        <b/>
        <sz val="18"/>
        <rFont val="Times New Roman"/>
        <family val="1"/>
        <charset val="204"/>
      </rPr>
      <t xml:space="preserve"> сварщик </t>
    </r>
  </si>
  <si>
    <t>Техника и технология частично механизированной сварки (наплавки) плавлением</t>
  </si>
  <si>
    <t>Экзамен квалификационный ПМ.01</t>
  </si>
  <si>
    <t>Экзамен квалификационный ПМ.02</t>
  </si>
  <si>
    <t>Экзамен квалификационный ПМ.03</t>
  </si>
  <si>
    <t xml:space="preserve">Общепрофессиональный цикл  </t>
  </si>
  <si>
    <t xml:space="preserve">Профессиональный цикл  </t>
  </si>
  <si>
    <t xml:space="preserve">Государственная итоговая аттестация ДЭ </t>
  </si>
  <si>
    <t>Материаловедение</t>
  </si>
  <si>
    <t>Выполнение  подготовительных, сборочных операций перед сваркой и контроль сварных соединений</t>
  </si>
  <si>
    <t>Выполнение ручной дуговой сварки (наплавка, резка) плавящимся покрытым электродом</t>
  </si>
  <si>
    <t>Техника и технология ручной дуговой сварки (наплавки) и резки металлов</t>
  </si>
  <si>
    <t xml:space="preserve">Выполнение частично механизированной сварки (наплавки) плавлением </t>
  </si>
  <si>
    <t>МДК.03.02</t>
  </si>
  <si>
    <t>Сварочные материалы и оборудование для частично механизированной сварки (наплавки) плавлением</t>
  </si>
  <si>
    <t>Подготовительные и сборочные операции перед сваркой и контроль качества сварных соединений</t>
  </si>
  <si>
    <t>Основы технологии сварки</t>
  </si>
  <si>
    <t>МДК.02.02</t>
  </si>
  <si>
    <t>приказ об утверждении ФГОС СПО 15.01.05 Сварщик (ручной и частично механизированной сварки (наплавки): Министерства просвещения Российской Федерации от 15 ноября 2023 г. N 863, (зарегистрирован Министерством юстиции Российской Федерации 15 декабря 2023 г. рег.№ 76433)</t>
  </si>
  <si>
    <t xml:space="preserve">Консультации на учебную группу за счет времени учебных дисциплин
Государственная  итоговая аттестация:
в форме демонстрационного экзамена
</t>
  </si>
  <si>
    <t>консультации/курс</t>
  </si>
  <si>
    <t>СОГЛАСОВАНО</t>
  </si>
  <si>
    <r>
      <rPr>
        <sz val="16"/>
        <rFont val="Times New Roman"/>
        <family val="1"/>
        <charset val="204"/>
      </rPr>
      <t xml:space="preserve">ООО "Комбайновый завод "Ростсельмаш"  Руководитель направления технологического отдела Дивизиона сварки                Д.А. Желудков      "   "                  </t>
    </r>
    <r>
      <rPr>
        <sz val="18"/>
        <rFont val="Times New Roman"/>
        <family val="1"/>
        <charset val="204"/>
      </rPr>
      <t xml:space="preserve">                                     2026 г. </t>
    </r>
    <r>
      <rPr>
        <sz val="16"/>
        <rFont val="Times New Roman"/>
        <family val="1"/>
        <charset val="204"/>
      </rPr>
      <t>Подпись     Д.А. Желудкова      удостоверяю руководитель группы по работе с УЗ
и профориентации                        Н.С. Лупарь</t>
    </r>
  </si>
  <si>
    <r>
      <t xml:space="preserve">год начала подготовки по учебному плану </t>
    </r>
    <r>
      <rPr>
        <b/>
        <sz val="18"/>
        <rFont val="Times New Roman"/>
        <family val="1"/>
        <charset val="204"/>
      </rPr>
      <t>2026 год</t>
    </r>
  </si>
  <si>
    <t>Объем образовательной нагрузки в ак. час</t>
  </si>
  <si>
    <t>Вариативная часть образовательной программы в ак. час</t>
  </si>
  <si>
    <t>ОП.05</t>
  </si>
  <si>
    <t>Основы применения графических редакторов и редакторов видео-контента в
профессиональной деятельности</t>
  </si>
  <si>
    <t>МДК.03.03</t>
  </si>
  <si>
    <t>Выполнение роботизированной сварки</t>
  </si>
  <si>
    <t>Министерство  образования Ростовской области</t>
  </si>
  <si>
    <t>(протокол №8 от «20» мая 2026 г.)</t>
  </si>
  <si>
    <t>(приказ № 199 от «21» мая 2026 г.)</t>
  </si>
  <si>
    <t>И.о. директора ГБПОУ  РО "РКМиА"</t>
  </si>
  <si>
    <t>______________Е.С. Фролов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</si>
</sst>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0"/>
      <name val="Arial Cyr"/>
      <charset val="204"/>
    </font>
    <font>
      <sz val="9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1"/>
      <name val="Arial Cyr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Arial Cyr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name val="Arial Cyr"/>
      <charset val="204"/>
    </font>
    <font>
      <b/>
      <sz val="7"/>
      <name val="Times New Roman CYR"/>
    </font>
    <font>
      <sz val="7"/>
      <name val="Times New Roman CYR"/>
    </font>
    <font>
      <b/>
      <sz val="11"/>
      <name val="Arial Cyr"/>
      <charset val="204"/>
    </font>
    <font>
      <b/>
      <sz val="11"/>
      <name val="Times New Roman CYR"/>
    </font>
    <font>
      <b/>
      <sz val="8"/>
      <name val="Times New Roman CYR"/>
    </font>
    <font>
      <b/>
      <sz val="11"/>
      <name val="Times New Roman Cyr"/>
      <charset val="204"/>
    </font>
    <font>
      <b/>
      <sz val="10"/>
      <name val="Arial Cyr"/>
      <charset val="204"/>
    </font>
    <font>
      <b/>
      <sz val="10"/>
      <name val="Times New Roman CYR"/>
    </font>
    <font>
      <b/>
      <sz val="9"/>
      <name val="Arial Cyr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6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11"/>
      <name val="Arial Narrow"/>
      <family val="2"/>
      <charset val="204"/>
    </font>
    <font>
      <b/>
      <sz val="28"/>
      <name val="Times New Roman"/>
      <family val="1"/>
      <charset val="204"/>
    </font>
    <font>
      <sz val="28"/>
      <name val="Arial Cyr"/>
      <charset val="204"/>
    </font>
    <font>
      <b/>
      <sz val="28"/>
      <name val="Times New Roman CYR"/>
    </font>
    <font>
      <b/>
      <sz val="28"/>
      <name val="Times New Roman Cyr"/>
      <charset val="204"/>
    </font>
    <font>
      <sz val="28"/>
      <name val="Times New Roman CYR"/>
    </font>
    <font>
      <sz val="28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name val="Arial Cyr"/>
      <charset val="204"/>
    </font>
    <font>
      <sz val="12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 Cyr"/>
      <charset val="204"/>
    </font>
    <font>
      <b/>
      <sz val="14"/>
      <name val="Arial Cyr"/>
      <charset val="204"/>
    </font>
    <font>
      <b/>
      <sz val="28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667">
    <xf numFmtId="0" fontId="0" fillId="0" borderId="0" xfId="0"/>
    <xf numFmtId="0" fontId="0" fillId="0" borderId="0" xfId="0" applyFill="1"/>
    <xf numFmtId="0" fontId="6" fillId="0" borderId="0" xfId="0" applyFont="1" applyFill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" fontId="4" fillId="4" borderId="3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2" fillId="0" borderId="0" xfId="0" applyFont="1"/>
    <xf numFmtId="0" fontId="2" fillId="0" borderId="0" xfId="0" applyFont="1"/>
    <xf numFmtId="0" fontId="13" fillId="0" borderId="0" xfId="0" applyFont="1"/>
    <xf numFmtId="0" fontId="14" fillId="6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" fontId="2" fillId="7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3" fillId="8" borderId="3" xfId="0" applyNumberFormat="1" applyFont="1" applyFill="1" applyBorder="1" applyAlignment="1">
      <alignment horizontal="center" vertical="center" wrapText="1"/>
    </xf>
    <xf numFmtId="1" fontId="3" fillId="8" borderId="6" xfId="0" applyNumberFormat="1" applyFont="1" applyFill="1" applyBorder="1" applyAlignment="1">
      <alignment horizontal="center" vertical="center" wrapText="1"/>
    </xf>
    <xf numFmtId="1" fontId="3" fillId="8" borderId="4" xfId="0" applyNumberFormat="1" applyFont="1" applyFill="1" applyBorder="1" applyAlignment="1">
      <alignment horizontal="center" vertical="center" wrapText="1"/>
    </xf>
    <xf numFmtId="1" fontId="15" fillId="8" borderId="3" xfId="0" applyNumberFormat="1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1" fontId="17" fillId="8" borderId="3" xfId="0" applyNumberFormat="1" applyFont="1" applyFill="1" applyBorder="1" applyAlignment="1">
      <alignment horizontal="center" vertical="center" wrapText="1"/>
    </xf>
    <xf numFmtId="1" fontId="17" fillId="7" borderId="3" xfId="0" applyNumberFormat="1" applyFont="1" applyFill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 vertical="center"/>
    </xf>
    <xf numFmtId="1" fontId="18" fillId="2" borderId="3" xfId="0" applyNumberFormat="1" applyFont="1" applyFill="1" applyBorder="1" applyAlignment="1" applyProtection="1">
      <alignment horizontal="center" vertical="center"/>
      <protection locked="0"/>
    </xf>
    <xf numFmtId="0" fontId="14" fillId="0" borderId="12" xfId="0" applyFont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1" fontId="13" fillId="9" borderId="3" xfId="0" quotePrefix="1" applyNumberFormat="1" applyFont="1" applyFill="1" applyBorder="1" applyAlignment="1">
      <alignment horizontal="center" vertical="center" wrapText="1"/>
    </xf>
    <xf numFmtId="1" fontId="14" fillId="0" borderId="3" xfId="0" quotePrefix="1" applyNumberFormat="1" applyFont="1" applyFill="1" applyBorder="1" applyAlignment="1">
      <alignment horizontal="center" vertical="center" wrapText="1"/>
    </xf>
    <xf numFmtId="1" fontId="2" fillId="0" borderId="3" xfId="0" quotePrefix="1" applyNumberFormat="1" applyFont="1" applyFill="1" applyBorder="1" applyAlignment="1">
      <alignment horizontal="center" vertical="center" wrapText="1"/>
    </xf>
    <xf numFmtId="1" fontId="13" fillId="0" borderId="3" xfId="0" quotePrefix="1" applyNumberFormat="1" applyFont="1" applyFill="1" applyBorder="1" applyAlignment="1">
      <alignment horizontal="center" vertical="center" wrapText="1"/>
    </xf>
    <xf numFmtId="1" fontId="14" fillId="9" borderId="3" xfId="0" quotePrefix="1" applyNumberFormat="1" applyFont="1" applyFill="1" applyBorder="1" applyAlignment="1">
      <alignment horizontal="center" vertical="center" wrapText="1"/>
    </xf>
    <xf numFmtId="1" fontId="18" fillId="0" borderId="7" xfId="0" applyNumberFormat="1" applyFont="1" applyFill="1" applyBorder="1" applyAlignment="1" applyProtection="1">
      <alignment horizontal="center" vertical="center"/>
      <protection locked="0"/>
    </xf>
    <xf numFmtId="1" fontId="14" fillId="7" borderId="3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1" fontId="14" fillId="0" borderId="3" xfId="0" applyNumberFormat="1" applyFont="1" applyFill="1" applyBorder="1" applyAlignment="1">
      <alignment horizontal="center" vertical="center" wrapText="1"/>
    </xf>
    <xf numFmtId="1" fontId="13" fillId="0" borderId="3" xfId="0" applyNumberFormat="1" applyFont="1" applyFill="1" applyBorder="1" applyAlignment="1">
      <alignment horizontal="center" vertical="center" wrapText="1"/>
    </xf>
    <xf numFmtId="1" fontId="14" fillId="9" borderId="3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18" fillId="0" borderId="3" xfId="0" applyNumberFormat="1" applyFont="1" applyFill="1" applyBorder="1" applyAlignment="1">
      <alignment horizontal="center" vertical="center" wrapText="1"/>
    </xf>
    <xf numFmtId="1" fontId="18" fillId="0" borderId="16" xfId="0" applyNumberFormat="1" applyFont="1" applyFill="1" applyBorder="1" applyAlignment="1">
      <alignment horizontal="center" vertical="center" wrapText="1"/>
    </xf>
    <xf numFmtId="0" fontId="16" fillId="0" borderId="29" xfId="0" applyFont="1" applyBorder="1" applyAlignment="1" applyProtection="1">
      <alignment horizontal="center" vertical="center" wrapText="1"/>
      <protection locked="0"/>
    </xf>
    <xf numFmtId="1" fontId="14" fillId="2" borderId="3" xfId="0" applyNumberFormat="1" applyFont="1" applyFill="1" applyBorder="1" applyAlignment="1" applyProtection="1">
      <alignment horizontal="center" vertical="center"/>
      <protection locked="0"/>
    </xf>
    <xf numFmtId="0" fontId="14" fillId="0" borderId="11" xfId="0" applyFont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" fontId="14" fillId="0" borderId="7" xfId="0" applyNumberFormat="1" applyFont="1" applyFill="1" applyBorder="1" applyAlignment="1" applyProtection="1">
      <alignment horizontal="center" vertical="center"/>
      <protection locked="0"/>
    </xf>
    <xf numFmtId="1" fontId="14" fillId="0" borderId="16" xfId="0" applyNumberFormat="1" applyFont="1" applyFill="1" applyBorder="1" applyAlignment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  <protection locked="0"/>
    </xf>
    <xf numFmtId="1" fontId="18" fillId="0" borderId="7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4" fillId="9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" fontId="14" fillId="0" borderId="12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1" fontId="17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1" fontId="3" fillId="10" borderId="11" xfId="0" applyNumberFormat="1" applyFont="1" applyFill="1" applyBorder="1" applyAlignment="1">
      <alignment horizontal="center" vertical="center" wrapText="1"/>
    </xf>
    <xf numFmtId="1" fontId="17" fillId="10" borderId="11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 wrapText="1"/>
    </xf>
    <xf numFmtId="1" fontId="3" fillId="10" borderId="11" xfId="0" applyNumberFormat="1" applyFont="1" applyFill="1" applyBorder="1" applyAlignment="1">
      <alignment horizontal="left" vertical="center" wrapText="1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14" fillId="9" borderId="3" xfId="0" applyFont="1" applyFill="1" applyBorder="1" applyAlignment="1" applyProtection="1">
      <alignment horizontal="center" vertical="center"/>
      <protection locked="0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0" fontId="2" fillId="9" borderId="3" xfId="0" applyFont="1" applyFill="1" applyBorder="1" applyAlignment="1" applyProtection="1">
      <alignment horizontal="center" vertical="center"/>
      <protection locked="0"/>
    </xf>
    <xf numFmtId="0" fontId="13" fillId="9" borderId="3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1" fontId="14" fillId="0" borderId="3" xfId="0" applyNumberFormat="1" applyFont="1" applyFill="1" applyBorder="1" applyAlignment="1" applyProtection="1">
      <alignment horizontal="center" vertical="center"/>
      <protection locked="0"/>
    </xf>
    <xf numFmtId="1" fontId="14" fillId="0" borderId="7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1" fontId="3" fillId="0" borderId="3" xfId="0" applyNumberFormat="1" applyFont="1" applyFill="1" applyBorder="1" applyAlignment="1">
      <alignment horizontal="center" vertical="center" wrapText="1"/>
    </xf>
    <xf numFmtId="0" fontId="16" fillId="0" borderId="30" xfId="0" applyFont="1" applyBorder="1" applyAlignment="1" applyProtection="1">
      <alignment horizont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1" fontId="14" fillId="0" borderId="4" xfId="0" applyNumberFormat="1" applyFont="1" applyFill="1" applyBorder="1" applyAlignment="1" applyProtection="1">
      <alignment horizontal="center" vertical="center"/>
      <protection locked="0"/>
    </xf>
    <xf numFmtId="1" fontId="14" fillId="0" borderId="4" xfId="0" applyNumberFormat="1" applyFont="1" applyFill="1" applyBorder="1" applyAlignment="1">
      <alignment horizontal="center" vertical="center" wrapText="1"/>
    </xf>
    <xf numFmtId="0" fontId="16" fillId="0" borderId="31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>
      <alignment horizontal="center" vertical="center"/>
    </xf>
    <xf numFmtId="0" fontId="18" fillId="2" borderId="3" xfId="0" applyFont="1" applyFill="1" applyBorder="1" applyAlignment="1" applyProtection="1">
      <alignment horizontal="center" vertical="center"/>
      <protection locked="0"/>
    </xf>
    <xf numFmtId="1" fontId="18" fillId="0" borderId="4" xfId="0" applyNumberFormat="1" applyFont="1" applyFill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 wrapText="1"/>
      <protection locked="0"/>
    </xf>
    <xf numFmtId="0" fontId="14" fillId="9" borderId="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" fontId="18" fillId="0" borderId="3" xfId="0" applyNumberFormat="1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1" fontId="18" fillId="0" borderId="3" xfId="0" quotePrefix="1" applyNumberFormat="1" applyFont="1" applyFill="1" applyBorder="1" applyAlignment="1">
      <alignment horizontal="center" vertical="center" wrapText="1"/>
    </xf>
    <xf numFmtId="1" fontId="18" fillId="0" borderId="4" xfId="0" quotePrefix="1" applyNumberFormat="1" applyFont="1" applyFill="1" applyBorder="1" applyAlignment="1">
      <alignment horizontal="center" vertical="center" wrapText="1"/>
    </xf>
    <xf numFmtId="1" fontId="3" fillId="11" borderId="3" xfId="0" quotePrefix="1" applyNumberFormat="1" applyFont="1" applyFill="1" applyBorder="1" applyAlignment="1">
      <alignment horizontal="center" vertical="center" wrapText="1"/>
    </xf>
    <xf numFmtId="1" fontId="2" fillId="11" borderId="3" xfId="0" quotePrefix="1" applyNumberFormat="1" applyFont="1" applyFill="1" applyBorder="1" applyAlignment="1">
      <alignment horizontal="center" vertical="center" wrapText="1"/>
    </xf>
    <xf numFmtId="1" fontId="17" fillId="11" borderId="3" xfId="0" quotePrefix="1" applyNumberFormat="1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17" fillId="11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left" vertical="center" wrapText="1"/>
    </xf>
    <xf numFmtId="0" fontId="3" fillId="11" borderId="15" xfId="0" applyFont="1" applyFill="1" applyBorder="1" applyAlignment="1">
      <alignment horizontal="left" vertical="center"/>
    </xf>
    <xf numFmtId="1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4" fillId="0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1" fontId="18" fillId="2" borderId="6" xfId="0" applyNumberFormat="1" applyFont="1" applyFill="1" applyBorder="1" applyAlignment="1" applyProtection="1">
      <alignment horizontal="center" vertical="center"/>
      <protection locked="0"/>
    </xf>
    <xf numFmtId="0" fontId="14" fillId="0" borderId="4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1" fontId="18" fillId="0" borderId="4" xfId="0" applyNumberFormat="1" applyFont="1" applyFill="1" applyBorder="1" applyAlignment="1">
      <alignment horizontal="center" vertical="center" wrapText="1"/>
    </xf>
    <xf numFmtId="0" fontId="14" fillId="12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1" fontId="18" fillId="0" borderId="9" xfId="0" applyNumberFormat="1" applyFont="1" applyFill="1" applyBorder="1" applyAlignment="1" applyProtection="1">
      <alignment horizontal="center" vertical="center"/>
      <protection locked="0"/>
    </xf>
    <xf numFmtId="0" fontId="14" fillId="0" borderId="28" xfId="0" applyFont="1" applyFill="1" applyBorder="1" applyAlignment="1">
      <alignment horizontal="center" vertical="center" wrapText="1"/>
    </xf>
    <xf numFmtId="1" fontId="3" fillId="11" borderId="3" xfId="0" applyNumberFormat="1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left" vertical="center"/>
    </xf>
    <xf numFmtId="0" fontId="16" fillId="0" borderId="22" xfId="0" applyFont="1" applyBorder="1" applyAlignment="1" applyProtection="1">
      <alignment horizontal="center" wrapText="1"/>
      <protection locked="0"/>
    </xf>
    <xf numFmtId="0" fontId="14" fillId="5" borderId="3" xfId="0" applyFont="1" applyFill="1" applyBorder="1" applyAlignment="1">
      <alignment horizontal="center" vertical="center"/>
    </xf>
    <xf numFmtId="0" fontId="2" fillId="0" borderId="22" xfId="0" applyFont="1" applyBorder="1" applyAlignment="1" applyProtection="1">
      <alignment horizontal="center" wrapText="1"/>
      <protection locked="0"/>
    </xf>
    <xf numFmtId="0" fontId="13" fillId="12" borderId="3" xfId="0" applyFont="1" applyFill="1" applyBorder="1" applyAlignment="1">
      <alignment horizontal="center" vertical="center"/>
    </xf>
    <xf numFmtId="1" fontId="17" fillId="11" borderId="3" xfId="0" applyNumberFormat="1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1" fontId="3" fillId="11" borderId="4" xfId="0" applyNumberFormat="1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/>
    </xf>
    <xf numFmtId="1" fontId="3" fillId="10" borderId="2" xfId="0" applyNumberFormat="1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11" xfId="0" applyNumberFormat="1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left" vertical="center" wrapText="1"/>
    </xf>
    <xf numFmtId="0" fontId="3" fillId="10" borderId="21" xfId="0" applyFont="1" applyFill="1" applyBorder="1" applyAlignment="1">
      <alignment horizontal="left" vertical="center"/>
    </xf>
    <xf numFmtId="1" fontId="2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" fontId="2" fillId="9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wrapText="1"/>
    </xf>
    <xf numFmtId="1" fontId="3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1" fontId="2" fillId="0" borderId="9" xfId="0" applyNumberFormat="1" applyFont="1" applyBorder="1" applyAlignment="1">
      <alignment vertical="center"/>
    </xf>
    <xf numFmtId="1" fontId="3" fillId="0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textRotation="90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/>
    </xf>
    <xf numFmtId="0" fontId="2" fillId="7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 textRotation="90" wrapText="1"/>
    </xf>
    <xf numFmtId="0" fontId="3" fillId="2" borderId="3" xfId="0" applyFont="1" applyFill="1" applyBorder="1" applyAlignment="1" applyProtection="1">
      <alignment horizontal="center" vertical="center" textRotation="90"/>
      <protection locked="0"/>
    </xf>
    <xf numFmtId="0" fontId="2" fillId="0" borderId="3" xfId="0" applyFont="1" applyBorder="1" applyAlignment="1" applyProtection="1">
      <alignment horizontal="center" vertical="center" textRotation="90"/>
      <protection locked="0"/>
    </xf>
    <xf numFmtId="0" fontId="2" fillId="0" borderId="4" xfId="0" applyFont="1" applyBorder="1" applyAlignment="1" applyProtection="1">
      <alignment horizontal="center" vertical="center" textRotation="90"/>
      <protection locked="0"/>
    </xf>
    <xf numFmtId="0" fontId="16" fillId="0" borderId="3" xfId="0" applyFont="1" applyBorder="1" applyAlignment="1" applyProtection="1">
      <alignment horizontal="center" vertical="center" textRotation="90" wrapText="1"/>
      <protection locked="0"/>
    </xf>
    <xf numFmtId="0" fontId="2" fillId="0" borderId="3" xfId="0" applyFont="1" applyBorder="1" applyAlignment="1" applyProtection="1">
      <alignment vertical="center" textRotation="90"/>
      <protection locked="0"/>
    </xf>
    <xf numFmtId="0" fontId="2" fillId="5" borderId="3" xfId="0" applyFont="1" applyFill="1" applyBorder="1" applyAlignment="1" applyProtection="1">
      <alignment horizontal="center" vertical="center" textRotation="90"/>
      <protection locked="0"/>
    </xf>
    <xf numFmtId="1" fontId="3" fillId="5" borderId="11" xfId="0" applyNumberFormat="1" applyFont="1" applyFill="1" applyBorder="1" applyAlignment="1">
      <alignment horizontal="center" vertical="center" wrapText="1"/>
    </xf>
    <xf numFmtId="1" fontId="3" fillId="5" borderId="2" xfId="0" applyNumberFormat="1" applyFont="1" applyFill="1" applyBorder="1" applyAlignment="1">
      <alignment horizontal="center" vertical="center" wrapText="1"/>
    </xf>
    <xf numFmtId="1" fontId="18" fillId="0" borderId="14" xfId="0" applyNumberFormat="1" applyFont="1" applyFill="1" applyBorder="1" applyAlignment="1">
      <alignment horizontal="center" vertical="center" wrapText="1"/>
    </xf>
    <xf numFmtId="1" fontId="3" fillId="5" borderId="3" xfId="0" applyNumberFormat="1" applyFont="1" applyFill="1" applyBorder="1" applyAlignment="1">
      <alignment horizontal="center" vertical="center" wrapText="1"/>
    </xf>
    <xf numFmtId="1" fontId="2" fillId="5" borderId="3" xfId="0" applyNumberFormat="1" applyFont="1" applyFill="1" applyBorder="1" applyAlignment="1">
      <alignment horizontal="center" vertical="center" wrapText="1"/>
    </xf>
    <xf numFmtId="1" fontId="2" fillId="5" borderId="11" xfId="0" applyNumberFormat="1" applyFont="1" applyFill="1" applyBorder="1" applyAlignment="1">
      <alignment horizontal="center" vertical="center" wrapText="1"/>
    </xf>
    <xf numFmtId="1" fontId="13" fillId="5" borderId="11" xfId="0" applyNumberFormat="1" applyFont="1" applyFill="1" applyBorder="1" applyAlignment="1">
      <alignment horizontal="center" vertical="center" wrapText="1"/>
    </xf>
    <xf numFmtId="1" fontId="2" fillId="9" borderId="11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/>
      <protection locked="0"/>
    </xf>
    <xf numFmtId="1" fontId="3" fillId="13" borderId="11" xfId="0" applyNumberFormat="1" applyFont="1" applyFill="1" applyBorder="1" applyAlignment="1">
      <alignment horizontal="center" vertical="center" wrapText="1"/>
    </xf>
    <xf numFmtId="1" fontId="3" fillId="13" borderId="3" xfId="0" quotePrefix="1" applyNumberFormat="1" applyFont="1" applyFill="1" applyBorder="1" applyAlignment="1">
      <alignment horizontal="center" vertical="center" wrapText="1"/>
    </xf>
    <xf numFmtId="1" fontId="3" fillId="13" borderId="3" xfId="0" applyNumberFormat="1" applyFont="1" applyFill="1" applyBorder="1" applyAlignment="1">
      <alignment horizontal="center" vertical="center" wrapText="1"/>
    </xf>
    <xf numFmtId="1" fontId="14" fillId="5" borderId="3" xfId="0" applyNumberFormat="1" applyFont="1" applyFill="1" applyBorder="1" applyAlignment="1">
      <alignment horizontal="center" vertical="center" wrapText="1"/>
    </xf>
    <xf numFmtId="1" fontId="3" fillId="7" borderId="11" xfId="0" applyNumberFormat="1" applyFont="1" applyFill="1" applyBorder="1" applyAlignment="1">
      <alignment horizontal="center" vertical="center" wrapText="1"/>
    </xf>
    <xf numFmtId="0" fontId="14" fillId="14" borderId="3" xfId="0" applyFont="1" applyFill="1" applyBorder="1" applyAlignment="1">
      <alignment horizontal="center" vertical="center"/>
    </xf>
    <xf numFmtId="1" fontId="17" fillId="14" borderId="3" xfId="0" applyNumberFormat="1" applyFont="1" applyFill="1" applyBorder="1" applyAlignment="1">
      <alignment horizontal="center" vertical="center" wrapText="1"/>
    </xf>
    <xf numFmtId="1" fontId="13" fillId="9" borderId="11" xfId="0" applyNumberFormat="1" applyFont="1" applyFill="1" applyBorder="1" applyAlignment="1">
      <alignment horizontal="center" vertical="center" wrapText="1"/>
    </xf>
    <xf numFmtId="0" fontId="21" fillId="2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horizontal="right" vertical="center" wrapText="1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38" xfId="0" applyFont="1" applyBorder="1" applyAlignment="1">
      <alignment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22" fillId="0" borderId="0" xfId="0" applyFont="1" applyFill="1" applyBorder="1"/>
    <xf numFmtId="0" fontId="2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2" fillId="0" borderId="0" xfId="0" applyFont="1" applyFill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0" fillId="5" borderId="0" xfId="0" applyFill="1" applyAlignment="1">
      <alignment vertical="center"/>
    </xf>
    <xf numFmtId="0" fontId="31" fillId="5" borderId="0" xfId="0" applyFont="1" applyFill="1" applyAlignment="1">
      <alignment horizontal="center" vertical="center"/>
    </xf>
    <xf numFmtId="0" fontId="29" fillId="5" borderId="0" xfId="0" applyFont="1" applyFill="1" applyAlignment="1">
      <alignment horizontal="center" vertical="center"/>
    </xf>
    <xf numFmtId="0" fontId="25" fillId="5" borderId="0" xfId="0" applyFont="1" applyFill="1" applyAlignment="1">
      <alignment vertical="center"/>
    </xf>
    <xf numFmtId="0" fontId="0" fillId="5" borderId="0" xfId="0" applyFill="1"/>
    <xf numFmtId="0" fontId="38" fillId="5" borderId="0" xfId="0" applyFont="1" applyFill="1" applyAlignment="1">
      <alignment vertical="center"/>
    </xf>
    <xf numFmtId="0" fontId="38" fillId="5" borderId="0" xfId="0" applyFont="1" applyFill="1" applyAlignment="1">
      <alignment horizontal="center" vertical="center"/>
    </xf>
    <xf numFmtId="0" fontId="39" fillId="5" borderId="6" xfId="0" applyFont="1" applyFill="1" applyBorder="1" applyAlignment="1">
      <alignment horizontal="center" vertical="center"/>
    </xf>
    <xf numFmtId="0" fontId="39" fillId="5" borderId="11" xfId="0" applyFont="1" applyFill="1" applyBorder="1" applyAlignment="1">
      <alignment horizontal="center" vertical="center"/>
    </xf>
    <xf numFmtId="0" fontId="39" fillId="5" borderId="2" xfId="0" applyFont="1" applyFill="1" applyBorder="1" applyAlignment="1">
      <alignment horizontal="center" vertical="center"/>
    </xf>
    <xf numFmtId="0" fontId="39" fillId="5" borderId="17" xfId="0" applyFont="1" applyFill="1" applyBorder="1" applyAlignment="1">
      <alignment horizontal="center" vertical="center"/>
    </xf>
    <xf numFmtId="0" fontId="39" fillId="5" borderId="12" xfId="0" applyFont="1" applyFill="1" applyBorder="1" applyAlignment="1">
      <alignment horizontal="center" vertical="center"/>
    </xf>
    <xf numFmtId="0" fontId="39" fillId="5" borderId="14" xfId="0" applyFont="1" applyFill="1" applyBorder="1" applyAlignment="1">
      <alignment horizontal="center" vertical="center"/>
    </xf>
    <xf numFmtId="0" fontId="39" fillId="5" borderId="0" xfId="0" applyFont="1" applyFill="1" applyAlignment="1">
      <alignment wrapText="1"/>
    </xf>
    <xf numFmtId="0" fontId="39" fillId="5" borderId="11" xfId="0" applyFont="1" applyFill="1" applyBorder="1" applyAlignment="1">
      <alignment vertical="center"/>
    </xf>
    <xf numFmtId="0" fontId="37" fillId="5" borderId="11" xfId="0" applyFont="1" applyFill="1" applyBorder="1" applyAlignment="1">
      <alignment horizontal="center" vertical="center"/>
    </xf>
    <xf numFmtId="0" fontId="38" fillId="5" borderId="0" xfId="0" applyFont="1" applyFill="1"/>
    <xf numFmtId="0" fontId="41" fillId="5" borderId="0" xfId="0" applyFont="1" applyFill="1" applyAlignment="1">
      <alignment horizontal="center"/>
    </xf>
    <xf numFmtId="0" fontId="39" fillId="5" borderId="0" xfId="0" applyFont="1" applyFill="1" applyBorder="1" applyAlignment="1">
      <alignment wrapText="1"/>
    </xf>
    <xf numFmtId="0" fontId="39" fillId="5" borderId="0" xfId="0" applyFont="1" applyFill="1" applyBorder="1" applyAlignment="1">
      <alignment horizontal="center" vertical="center" wrapText="1"/>
    </xf>
    <xf numFmtId="0" fontId="39" fillId="5" borderId="0" xfId="0" applyFont="1" applyFill="1" applyBorder="1" applyAlignment="1">
      <alignment horizontal="center" wrapText="1"/>
    </xf>
    <xf numFmtId="0" fontId="42" fillId="5" borderId="0" xfId="0" applyFont="1" applyFill="1" applyAlignment="1">
      <alignment vertical="center" wrapText="1"/>
    </xf>
    <xf numFmtId="0" fontId="38" fillId="5" borderId="0" xfId="0" applyFont="1" applyFill="1" applyAlignment="1">
      <alignment horizontal="center"/>
    </xf>
    <xf numFmtId="0" fontId="43" fillId="5" borderId="0" xfId="0" applyFont="1" applyFill="1" applyAlignment="1">
      <alignment horizontal="left" vertical="center"/>
    </xf>
    <xf numFmtId="0" fontId="44" fillId="5" borderId="0" xfId="0" applyFont="1" applyFill="1" applyAlignment="1">
      <alignment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5" borderId="11" xfId="0" applyNumberFormat="1" applyFont="1" applyFill="1" applyBorder="1" applyAlignment="1">
      <alignment horizontal="center" vertical="center" wrapText="1"/>
    </xf>
    <xf numFmtId="0" fontId="39" fillId="5" borderId="12" xfId="0" applyFont="1" applyFill="1" applyBorder="1" applyAlignment="1">
      <alignment horizontal="center" vertical="center"/>
    </xf>
    <xf numFmtId="0" fontId="39" fillId="5" borderId="11" xfId="0" applyFont="1" applyFill="1" applyBorder="1" applyAlignment="1">
      <alignment horizontal="center" vertical="center"/>
    </xf>
    <xf numFmtId="16" fontId="2" fillId="0" borderId="3" xfId="0" applyNumberFormat="1" applyFont="1" applyBorder="1" applyAlignment="1" applyProtection="1">
      <alignment vertical="center" textRotation="90"/>
      <protection locked="0"/>
    </xf>
    <xf numFmtId="1" fontId="2" fillId="0" borderId="3" xfId="0" applyNumberFormat="1" applyFont="1" applyBorder="1" applyAlignment="1">
      <alignment horizontal="center" vertical="center"/>
    </xf>
    <xf numFmtId="0" fontId="45" fillId="2" borderId="3" xfId="0" applyFont="1" applyFill="1" applyBorder="1" applyAlignment="1" applyProtection="1">
      <alignment horizontal="center" vertical="center"/>
      <protection locked="0"/>
    </xf>
    <xf numFmtId="1" fontId="2" fillId="5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" fillId="0" borderId="12" xfId="0" applyFont="1" applyFill="1" applyBorder="1" applyAlignment="1">
      <alignment horizontal="center" vertical="center" wrapText="1"/>
    </xf>
    <xf numFmtId="1" fontId="2" fillId="5" borderId="11" xfId="0" applyNumberFormat="1" applyFont="1" applyFill="1" applyBorder="1" applyAlignment="1">
      <alignment horizontal="center" vertical="center" wrapText="1"/>
    </xf>
    <xf numFmtId="1" fontId="14" fillId="0" borderId="9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14" fillId="9" borderId="11" xfId="0" applyFont="1" applyFill="1" applyBorder="1" applyAlignment="1" applyProtection="1">
      <alignment horizontal="center" vertical="center"/>
      <protection locked="0"/>
    </xf>
    <xf numFmtId="1" fontId="14" fillId="7" borderId="11" xfId="0" applyNumberFormat="1" applyFont="1" applyFill="1" applyBorder="1" applyAlignment="1">
      <alignment horizontal="center" vertical="center" wrapText="1"/>
    </xf>
    <xf numFmtId="0" fontId="13" fillId="9" borderId="11" xfId="0" applyFont="1" applyFill="1" applyBorder="1" applyAlignment="1" applyProtection="1">
      <alignment horizontal="center" vertical="center"/>
      <protection locked="0"/>
    </xf>
    <xf numFmtId="0" fontId="2" fillId="9" borderId="11" xfId="0" applyFont="1" applyFill="1" applyBorder="1" applyAlignment="1" applyProtection="1">
      <alignment horizontal="center" vertical="center"/>
      <protection locked="0"/>
    </xf>
    <xf numFmtId="0" fontId="21" fillId="13" borderId="3" xfId="0" applyFont="1" applyFill="1" applyBorder="1" applyAlignment="1" applyProtection="1">
      <alignment horizontal="center" vertical="center"/>
      <protection locked="0"/>
    </xf>
    <xf numFmtId="1" fontId="18" fillId="0" borderId="9" xfId="0" applyNumberFormat="1" applyFont="1" applyFill="1" applyBorder="1" applyAlignment="1">
      <alignment horizontal="center" vertical="center" wrapText="1"/>
    </xf>
    <xf numFmtId="1" fontId="18" fillId="0" borderId="12" xfId="0" applyNumberFormat="1" applyFont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39" fillId="5" borderId="1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9" fillId="5" borderId="17" xfId="0" applyFont="1" applyFill="1" applyBorder="1" applyAlignment="1">
      <alignment horizontal="center" vertical="center"/>
    </xf>
    <xf numFmtId="0" fontId="39" fillId="5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9" fillId="5" borderId="3" xfId="0" applyFont="1" applyFill="1" applyBorder="1" applyAlignment="1">
      <alignment horizontal="left" vertical="center" wrapText="1"/>
    </xf>
    <xf numFmtId="0" fontId="48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1" fontId="7" fillId="5" borderId="3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left" vertical="center"/>
    </xf>
    <xf numFmtId="0" fontId="7" fillId="15" borderId="3" xfId="0" applyFont="1" applyFill="1" applyBorder="1" applyAlignment="1">
      <alignment horizontal="left" vertical="center" wrapText="1"/>
    </xf>
    <xf numFmtId="0" fontId="48" fillId="15" borderId="3" xfId="0" applyFont="1" applyFill="1" applyBorder="1" applyAlignment="1">
      <alignment horizontal="center" vertical="center" wrapText="1"/>
    </xf>
    <xf numFmtId="1" fontId="4" fillId="15" borderId="3" xfId="0" applyNumberFormat="1" applyFont="1" applyFill="1" applyBorder="1" applyAlignment="1">
      <alignment horizontal="center" vertical="center" wrapText="1"/>
    </xf>
    <xf numFmtId="0" fontId="37" fillId="5" borderId="9" xfId="0" applyFont="1" applyFill="1" applyBorder="1" applyAlignment="1">
      <alignment horizontal="center" vertical="center"/>
    </xf>
    <xf numFmtId="0" fontId="0" fillId="0" borderId="12" xfId="0" applyBorder="1"/>
    <xf numFmtId="0" fontId="7" fillId="0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49" fontId="7" fillId="5" borderId="3" xfId="0" applyNumberFormat="1" applyFont="1" applyFill="1" applyBorder="1" applyAlignment="1">
      <alignment horizontal="center" vertical="center" wrapText="1"/>
    </xf>
    <xf numFmtId="0" fontId="39" fillId="5" borderId="12" xfId="0" applyFont="1" applyFill="1" applyBorder="1" applyAlignment="1">
      <alignment horizontal="center" vertical="center"/>
    </xf>
    <xf numFmtId="0" fontId="39" fillId="5" borderId="11" xfId="0" applyFont="1" applyFill="1" applyBorder="1" applyAlignment="1">
      <alignment horizontal="center" vertical="center"/>
    </xf>
    <xf numFmtId="0" fontId="39" fillId="5" borderId="1" xfId="0" applyFont="1" applyFill="1" applyBorder="1" applyAlignment="1">
      <alignment horizontal="center" vertical="center"/>
    </xf>
    <xf numFmtId="0" fontId="37" fillId="5" borderId="2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4" fillId="15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1" fontId="7" fillId="0" borderId="3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4" fillId="15" borderId="4" xfId="0" applyNumberFormat="1" applyFont="1" applyFill="1" applyBorder="1" applyAlignment="1">
      <alignment horizontal="center" vertical="center" wrapText="1"/>
    </xf>
    <xf numFmtId="1" fontId="7" fillId="5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1" fontId="48" fillId="15" borderId="3" xfId="0" applyNumberFormat="1" applyFont="1" applyFill="1" applyBorder="1" applyAlignment="1">
      <alignment horizontal="center" vertical="center"/>
    </xf>
    <xf numFmtId="1" fontId="48" fillId="13" borderId="3" xfId="0" applyNumberFormat="1" applyFont="1" applyFill="1" applyBorder="1" applyAlignment="1">
      <alignment horizontal="center" vertical="center"/>
    </xf>
    <xf numFmtId="0" fontId="48" fillId="15" borderId="3" xfId="0" applyFont="1" applyFill="1" applyBorder="1" applyAlignment="1">
      <alignment horizontal="center" vertical="center"/>
    </xf>
    <xf numFmtId="0" fontId="48" fillId="13" borderId="3" xfId="0" applyFont="1" applyFill="1" applyBorder="1" applyAlignment="1">
      <alignment horizontal="center" vertical="center"/>
    </xf>
    <xf numFmtId="0" fontId="48" fillId="0" borderId="3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4" fillId="15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 wrapText="1"/>
    </xf>
    <xf numFmtId="0" fontId="4" fillId="16" borderId="3" xfId="0" applyFont="1" applyFill="1" applyBorder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0" fontId="2" fillId="0" borderId="17" xfId="0" applyFont="1" applyFill="1" applyBorder="1" applyAlignment="1">
      <alignment horizontal="right" vertical="center" wrapText="1"/>
    </xf>
    <xf numFmtId="0" fontId="32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 applyFill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0" fillId="0" borderId="0" xfId="0" applyFont="1" applyAlignment="1">
      <alignment horizontal="right" vertical="center"/>
    </xf>
    <xf numFmtId="0" fontId="47" fillId="0" borderId="0" xfId="0" applyFont="1" applyAlignment="1">
      <alignment horizontal="right" vertical="center"/>
    </xf>
    <xf numFmtId="0" fontId="46" fillId="0" borderId="0" xfId="0" applyFont="1" applyAlignment="1">
      <alignment horizontal="right" vertical="center"/>
    </xf>
    <xf numFmtId="0" fontId="47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34" fillId="5" borderId="0" xfId="0" applyFont="1" applyFill="1" applyAlignment="1">
      <alignment horizontal="right" vertical="center" wrapText="1"/>
    </xf>
    <xf numFmtId="0" fontId="0" fillId="0" borderId="0" xfId="0" applyAlignment="1">
      <alignment vertical="center"/>
    </xf>
    <xf numFmtId="0" fontId="46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 wrapText="1"/>
    </xf>
    <xf numFmtId="0" fontId="34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39" fillId="5" borderId="4" xfId="0" applyFont="1" applyFill="1" applyBorder="1" applyAlignment="1">
      <alignment horizontal="center" vertical="center"/>
    </xf>
    <xf numFmtId="0" fontId="39" fillId="5" borderId="5" xfId="0" applyFont="1" applyFill="1" applyBorder="1" applyAlignment="1">
      <alignment horizontal="center" vertical="center"/>
    </xf>
    <xf numFmtId="0" fontId="39" fillId="5" borderId="6" xfId="0" applyFont="1" applyFill="1" applyBorder="1" applyAlignment="1">
      <alignment horizontal="center" vertical="center"/>
    </xf>
    <xf numFmtId="0" fontId="39" fillId="5" borderId="3" xfId="0" applyFont="1" applyFill="1" applyBorder="1" applyAlignment="1">
      <alignment horizontal="center" vertical="center"/>
    </xf>
    <xf numFmtId="0" fontId="39" fillId="5" borderId="12" xfId="0" applyFont="1" applyFill="1" applyBorder="1" applyAlignment="1">
      <alignment horizontal="center" vertical="center"/>
    </xf>
    <xf numFmtId="0" fontId="40" fillId="5" borderId="12" xfId="0" applyFont="1" applyFill="1" applyBorder="1" applyAlignment="1">
      <alignment horizontal="center" vertical="center"/>
    </xf>
    <xf numFmtId="0" fontId="40" fillId="5" borderId="11" xfId="0" applyFont="1" applyFill="1" applyBorder="1" applyAlignment="1">
      <alignment horizontal="center" vertical="center"/>
    </xf>
    <xf numFmtId="0" fontId="39" fillId="5" borderId="11" xfId="0" applyFont="1" applyFill="1" applyBorder="1" applyAlignment="1">
      <alignment horizontal="center" vertical="center"/>
    </xf>
    <xf numFmtId="0" fontId="39" fillId="5" borderId="17" xfId="0" applyFont="1" applyFill="1" applyBorder="1" applyAlignment="1">
      <alignment horizontal="center" vertical="center"/>
    </xf>
    <xf numFmtId="0" fontId="39" fillId="5" borderId="7" xfId="0" applyFont="1" applyFill="1" applyBorder="1" applyAlignment="1">
      <alignment horizontal="center" vertical="center"/>
    </xf>
    <xf numFmtId="0" fontId="39" fillId="5" borderId="9" xfId="0" applyFont="1" applyFill="1" applyBorder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9" fillId="5" borderId="2" xfId="0" applyFont="1" applyFill="1" applyBorder="1" applyAlignment="1">
      <alignment horizontal="center" vertical="center"/>
    </xf>
    <xf numFmtId="0" fontId="39" fillId="5" borderId="3" xfId="0" applyFont="1" applyFill="1" applyBorder="1" applyAlignment="1">
      <alignment horizontal="center" vertical="center" wrapText="1"/>
    </xf>
    <xf numFmtId="0" fontId="39" fillId="5" borderId="14" xfId="0" applyFont="1" applyFill="1" applyBorder="1" applyAlignment="1">
      <alignment horizontal="center" vertical="center"/>
    </xf>
    <xf numFmtId="0" fontId="42" fillId="5" borderId="7" xfId="0" applyFont="1" applyFill="1" applyBorder="1" applyAlignment="1">
      <alignment horizontal="center" vertical="center"/>
    </xf>
    <xf numFmtId="0" fontId="42" fillId="5" borderId="16" xfId="0" applyFont="1" applyFill="1" applyBorder="1" applyAlignment="1">
      <alignment horizontal="center" vertical="center"/>
    </xf>
    <xf numFmtId="0" fontId="42" fillId="5" borderId="1" xfId="0" applyFont="1" applyFill="1" applyBorder="1" applyAlignment="1">
      <alignment horizontal="center" vertical="center"/>
    </xf>
    <xf numFmtId="0" fontId="42" fillId="5" borderId="9" xfId="0" applyFont="1" applyFill="1" applyBorder="1" applyAlignment="1">
      <alignment horizontal="center" vertical="center"/>
    </xf>
    <xf numFmtId="0" fontId="42" fillId="5" borderId="10" xfId="0" applyFont="1" applyFill="1" applyBorder="1" applyAlignment="1">
      <alignment horizontal="center" vertical="center"/>
    </xf>
    <xf numFmtId="0" fontId="42" fillId="5" borderId="2" xfId="0" applyFont="1" applyFill="1" applyBorder="1" applyAlignment="1">
      <alignment horizontal="center" vertical="center"/>
    </xf>
    <xf numFmtId="0" fontId="42" fillId="5" borderId="0" xfId="0" applyFont="1" applyFill="1" applyAlignment="1">
      <alignment horizontal="center" vertical="center" wrapText="1"/>
    </xf>
    <xf numFmtId="0" fontId="37" fillId="5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9" fillId="5" borderId="0" xfId="0" applyFont="1" applyFill="1" applyBorder="1" applyAlignment="1">
      <alignment horizontal="center" vertical="center"/>
    </xf>
    <xf numFmtId="0" fontId="38" fillId="5" borderId="0" xfId="0" applyFont="1" applyFill="1" applyBorder="1" applyAlignment="1">
      <alignment horizontal="center" vertical="center"/>
    </xf>
    <xf numFmtId="0" fontId="49" fillId="5" borderId="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7" fillId="5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0" fillId="0" borderId="14" xfId="0" applyNumberFormat="1" applyFill="1" applyBorder="1" applyAlignment="1"/>
    <xf numFmtId="0" fontId="0" fillId="0" borderId="14" xfId="0" applyBorder="1" applyAlignment="1"/>
    <xf numFmtId="0" fontId="0" fillId="0" borderId="14" xfId="0" applyFill="1" applyBorder="1" applyAlignment="1"/>
    <xf numFmtId="0" fontId="3" fillId="0" borderId="3" xfId="0" applyFont="1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49" fontId="7" fillId="5" borderId="4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/>
    </xf>
    <xf numFmtId="49" fontId="4" fillId="4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 textRotation="90" wrapText="1"/>
    </xf>
    <xf numFmtId="1" fontId="7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15" borderId="3" xfId="0" applyFont="1" applyFill="1" applyBorder="1" applyAlignment="1">
      <alignment horizontal="left" vertical="center"/>
    </xf>
    <xf numFmtId="0" fontId="0" fillId="15" borderId="3" xfId="0" applyFill="1" applyBorder="1" applyAlignment="1">
      <alignment horizontal="left" vertical="center"/>
    </xf>
    <xf numFmtId="0" fontId="4" fillId="15" borderId="3" xfId="0" applyFont="1" applyFill="1" applyBorder="1" applyAlignment="1">
      <alignment horizontal="left" vertical="center" wrapText="1"/>
    </xf>
    <xf numFmtId="0" fontId="29" fillId="15" borderId="3" xfId="0" applyFont="1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7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7" fillId="0" borderId="18" xfId="0" applyNumberFormat="1" applyFont="1" applyFill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2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center" vertical="center" textRotation="90"/>
    </xf>
    <xf numFmtId="0" fontId="4" fillId="0" borderId="24" xfId="0" applyFont="1" applyFill="1" applyBorder="1" applyAlignment="1">
      <alignment horizontal="center" vertical="center" textRotation="90"/>
    </xf>
    <xf numFmtId="0" fontId="4" fillId="0" borderId="15" xfId="0" applyFont="1" applyFill="1" applyBorder="1" applyAlignment="1">
      <alignment horizontal="center" vertical="center" textRotation="90"/>
    </xf>
    <xf numFmtId="0" fontId="4" fillId="0" borderId="3" xfId="0" applyFont="1" applyFill="1" applyBorder="1" applyAlignment="1">
      <alignment horizontal="center" vertical="center" textRotation="90"/>
    </xf>
    <xf numFmtId="0" fontId="4" fillId="0" borderId="25" xfId="0" applyFont="1" applyFill="1" applyBorder="1" applyAlignment="1">
      <alignment horizontal="center" vertical="center" textRotation="90"/>
    </xf>
    <xf numFmtId="0" fontId="4" fillId="0" borderId="12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textRotation="90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textRotation="90" wrapText="1"/>
    </xf>
    <xf numFmtId="0" fontId="4" fillId="0" borderId="12" xfId="0" applyFont="1" applyFill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4" fillId="0" borderId="12" xfId="0" applyFont="1" applyFill="1" applyBorder="1" applyAlignment="1">
      <alignment horizontal="center" textRotation="90" wrapText="1"/>
    </xf>
    <xf numFmtId="0" fontId="4" fillId="0" borderId="17" xfId="0" applyFont="1" applyFill="1" applyBorder="1" applyAlignment="1">
      <alignment horizontal="center" textRotation="90" wrapText="1"/>
    </xf>
    <xf numFmtId="0" fontId="4" fillId="15" borderId="3" xfId="0" applyFont="1" applyFill="1" applyBorder="1" applyAlignment="1">
      <alignment horizontal="center" vertical="center" wrapText="1"/>
    </xf>
    <xf numFmtId="0" fontId="48" fillId="15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center" textRotation="90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textRotation="90" wrapText="1"/>
    </xf>
    <xf numFmtId="0" fontId="15" fillId="0" borderId="3" xfId="0" applyFont="1" applyBorder="1" applyAlignment="1">
      <alignment horizontal="center" vertical="center"/>
    </xf>
    <xf numFmtId="0" fontId="15" fillId="8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16" fillId="8" borderId="3" xfId="0" applyFont="1" applyFill="1" applyBorder="1" applyAlignment="1">
      <alignment horizontal="left" vertical="center" wrapText="1"/>
    </xf>
    <xf numFmtId="0" fontId="16" fillId="8" borderId="3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left" vertical="center" wrapText="1"/>
    </xf>
    <xf numFmtId="1" fontId="2" fillId="5" borderId="2" xfId="0" applyNumberFormat="1" applyFont="1" applyFill="1" applyBorder="1" applyAlignment="1">
      <alignment horizontal="left" vertical="center" wrapText="1"/>
    </xf>
    <xf numFmtId="1" fontId="2" fillId="5" borderId="12" xfId="0" applyNumberFormat="1" applyFont="1" applyFill="1" applyBorder="1" applyAlignment="1">
      <alignment horizontal="left" vertical="center" wrapText="1"/>
    </xf>
    <xf numFmtId="1" fontId="2" fillId="5" borderId="11" xfId="0" applyNumberFormat="1" applyFont="1" applyFill="1" applyBorder="1" applyAlignment="1">
      <alignment horizontal="left" vertical="center" wrapText="1"/>
    </xf>
    <xf numFmtId="1" fontId="2" fillId="5" borderId="12" xfId="0" applyNumberFormat="1" applyFont="1" applyFill="1" applyBorder="1" applyAlignment="1">
      <alignment horizontal="center" vertical="center" wrapText="1"/>
    </xf>
    <xf numFmtId="1" fontId="2" fillId="5" borderId="11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26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99CCFF"/>
      <color rgb="FFFFCC99"/>
      <color rgb="FFFFCC00"/>
      <color rgb="FFCCFFFF"/>
      <color rgb="FFFFCCCC"/>
      <color rgb="FF66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7"/>
  <sheetViews>
    <sheetView tabSelected="1" view="pageBreakPreview" zoomScale="60" zoomScaleNormal="86" workbookViewId="0">
      <selection activeCell="A14" sqref="A14:BA14"/>
    </sheetView>
  </sheetViews>
  <sheetFormatPr defaultRowHeight="12.75" x14ac:dyDescent="0.2"/>
  <cols>
    <col min="1" max="1" width="7.7109375" customWidth="1"/>
    <col min="2" max="3" width="3.7109375" customWidth="1"/>
    <col min="4" max="4" width="4.28515625" customWidth="1"/>
    <col min="5" max="5" width="3.7109375" customWidth="1"/>
    <col min="6" max="6" width="4.42578125" customWidth="1"/>
    <col min="7" max="14" width="3.7109375" customWidth="1"/>
    <col min="15" max="18" width="3.7109375" style="218" customWidth="1"/>
    <col min="19" max="22" width="3.7109375" customWidth="1"/>
    <col min="23" max="23" width="3.7109375" style="217" customWidth="1"/>
    <col min="24" max="24" width="3.5703125" customWidth="1"/>
    <col min="25" max="53" width="3.7109375" customWidth="1"/>
  </cols>
  <sheetData>
    <row r="1" spans="1:53" s="223" customFormat="1" ht="18.75" customHeight="1" x14ac:dyDescent="0.2">
      <c r="A1" s="443" t="s">
        <v>381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443"/>
      <c r="AS1" s="443"/>
      <c r="AT1" s="443"/>
      <c r="AU1" s="443"/>
      <c r="AV1" s="443"/>
      <c r="AW1" s="443"/>
      <c r="AX1" s="443"/>
      <c r="AY1" s="443"/>
      <c r="AZ1" s="443"/>
      <c r="BA1" s="443"/>
    </row>
    <row r="2" spans="1:53" s="223" customFormat="1" ht="15" customHeight="1" x14ac:dyDescent="0.2">
      <c r="A2" s="443" t="s">
        <v>245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443"/>
      <c r="Y2" s="443"/>
      <c r="Z2" s="443"/>
      <c r="AA2" s="443"/>
      <c r="AB2" s="443"/>
      <c r="AC2" s="443"/>
      <c r="AD2" s="443"/>
      <c r="AE2" s="443"/>
      <c r="AF2" s="443"/>
      <c r="AG2" s="443"/>
      <c r="AH2" s="443"/>
      <c r="AI2" s="443"/>
      <c r="AJ2" s="443"/>
      <c r="AK2" s="443"/>
      <c r="AL2" s="443"/>
      <c r="AM2" s="443"/>
      <c r="AN2" s="443"/>
      <c r="AO2" s="443"/>
      <c r="AP2" s="443"/>
      <c r="AQ2" s="443"/>
      <c r="AR2" s="443"/>
      <c r="AS2" s="443"/>
      <c r="AT2" s="443"/>
      <c r="AU2" s="443"/>
      <c r="AV2" s="443"/>
      <c r="AW2" s="443"/>
      <c r="AX2" s="443"/>
      <c r="AY2" s="443"/>
      <c r="AZ2" s="443"/>
      <c r="BA2" s="443"/>
    </row>
    <row r="3" spans="1:53" s="223" customFormat="1" ht="21" customHeight="1" x14ac:dyDescent="0.2">
      <c r="A3" s="443" t="s">
        <v>244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3"/>
      <c r="R3" s="443"/>
      <c r="S3" s="443"/>
      <c r="T3" s="443"/>
      <c r="U3" s="443"/>
      <c r="V3" s="443"/>
      <c r="W3" s="443"/>
      <c r="X3" s="443"/>
      <c r="Y3" s="443"/>
      <c r="Z3" s="443"/>
      <c r="AA3" s="443"/>
      <c r="AB3" s="443"/>
      <c r="AC3" s="443"/>
      <c r="AD3" s="443"/>
      <c r="AE3" s="443"/>
      <c r="AF3" s="443"/>
      <c r="AG3" s="443"/>
      <c r="AH3" s="443"/>
      <c r="AI3" s="443"/>
      <c r="AJ3" s="443"/>
      <c r="AK3" s="443"/>
      <c r="AL3" s="443"/>
      <c r="AM3" s="443"/>
      <c r="AN3" s="443"/>
      <c r="AO3" s="443"/>
      <c r="AP3" s="443"/>
      <c r="AQ3" s="443"/>
      <c r="AR3" s="443"/>
      <c r="AS3" s="443"/>
      <c r="AT3" s="443"/>
      <c r="AU3" s="443"/>
      <c r="AV3" s="443"/>
      <c r="AW3" s="443"/>
      <c r="AX3" s="443"/>
      <c r="AY3" s="443"/>
      <c r="AZ3" s="443"/>
      <c r="BA3" s="443"/>
    </row>
    <row r="4" spans="1:53" s="223" customFormat="1" ht="17.25" customHeight="1" x14ac:dyDescent="0.2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</row>
    <row r="5" spans="1:53" s="223" customFormat="1" ht="21.95" customHeight="1" x14ac:dyDescent="0.2">
      <c r="A5" s="318"/>
      <c r="B5" s="319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20"/>
      <c r="P5" s="320"/>
      <c r="Q5" s="320"/>
      <c r="R5" s="320"/>
      <c r="S5" s="319"/>
      <c r="T5" s="319"/>
      <c r="U5" s="319"/>
      <c r="V5" s="319"/>
      <c r="W5" s="320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19"/>
      <c r="AP5" s="319"/>
      <c r="AQ5" s="319"/>
      <c r="AR5" s="319"/>
      <c r="AS5" s="319"/>
      <c r="AT5" s="319"/>
      <c r="AU5" s="319"/>
      <c r="AV5" s="319"/>
      <c r="AW5" s="319"/>
      <c r="AX5" s="319"/>
      <c r="AY5" s="319"/>
      <c r="AZ5" s="319"/>
      <c r="BA5" s="319"/>
    </row>
    <row r="6" spans="1:53" s="223" customFormat="1" ht="31.5" customHeight="1" x14ac:dyDescent="0.2">
      <c r="A6" s="446" t="s">
        <v>372</v>
      </c>
      <c r="B6" s="446"/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319"/>
      <c r="N6" s="319"/>
      <c r="O6" s="320"/>
      <c r="P6" s="320"/>
      <c r="Q6" s="320"/>
      <c r="R6" s="320"/>
      <c r="S6" s="319"/>
      <c r="T6" s="319"/>
      <c r="U6" s="319"/>
      <c r="V6" s="319"/>
      <c r="W6" s="320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444" t="s">
        <v>242</v>
      </c>
      <c r="AT6" s="444"/>
      <c r="AU6" s="444"/>
      <c r="AV6" s="444"/>
      <c r="AW6" s="444"/>
      <c r="AX6" s="444"/>
      <c r="AY6" s="444"/>
      <c r="AZ6" s="444"/>
      <c r="BA6" s="444"/>
    </row>
    <row r="7" spans="1:53" s="223" customFormat="1" ht="42.75" customHeight="1" x14ac:dyDescent="0.2">
      <c r="A7" s="434" t="s">
        <v>373</v>
      </c>
      <c r="B7" s="434"/>
      <c r="C7" s="434"/>
      <c r="D7" s="434"/>
      <c r="E7" s="434"/>
      <c r="F7" s="434"/>
      <c r="G7" s="434"/>
      <c r="H7" s="434"/>
      <c r="I7" s="434"/>
      <c r="J7" s="434"/>
      <c r="K7" s="434"/>
      <c r="L7" s="434"/>
      <c r="M7" s="434"/>
      <c r="N7" s="434"/>
      <c r="O7" s="434"/>
      <c r="P7" s="434"/>
      <c r="Q7" s="434"/>
      <c r="R7" s="320"/>
      <c r="S7" s="319"/>
      <c r="T7" s="319"/>
      <c r="U7" s="319"/>
      <c r="V7" s="319"/>
      <c r="W7" s="320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P7" s="445" t="s">
        <v>384</v>
      </c>
      <c r="AQ7" s="445"/>
      <c r="AR7" s="445"/>
      <c r="AS7" s="445"/>
      <c r="AT7" s="445"/>
      <c r="AU7" s="445"/>
      <c r="AV7" s="445"/>
      <c r="AW7" s="445"/>
      <c r="AX7" s="445"/>
      <c r="AY7" s="445"/>
      <c r="AZ7" s="445"/>
      <c r="BA7" s="445"/>
    </row>
    <row r="8" spans="1:53" s="223" customFormat="1" ht="42.75" customHeight="1" x14ac:dyDescent="0.2">
      <c r="A8" s="442"/>
      <c r="B8" s="442"/>
      <c r="C8" s="442"/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2"/>
      <c r="R8" s="320"/>
      <c r="S8" s="319"/>
      <c r="T8" s="319"/>
      <c r="U8" s="319"/>
      <c r="V8" s="319"/>
      <c r="W8" s="320"/>
      <c r="X8" s="319"/>
      <c r="Y8" s="319"/>
      <c r="Z8" s="319"/>
      <c r="AA8" s="319"/>
      <c r="AB8" s="319"/>
      <c r="AC8" s="319"/>
      <c r="AD8" s="319"/>
      <c r="AE8" s="319"/>
      <c r="AF8" s="319"/>
      <c r="AG8" s="319"/>
      <c r="AH8" s="319"/>
      <c r="AI8" s="319"/>
      <c r="AJ8" s="319"/>
      <c r="AK8" s="319"/>
      <c r="AL8" s="319"/>
      <c r="AM8" s="445" t="s">
        <v>385</v>
      </c>
      <c r="AN8" s="445"/>
      <c r="AO8" s="445"/>
      <c r="AP8" s="445"/>
      <c r="AQ8" s="445"/>
      <c r="AR8" s="445"/>
      <c r="AS8" s="445"/>
      <c r="AT8" s="445"/>
      <c r="AU8" s="445"/>
      <c r="AV8" s="445"/>
      <c r="AW8" s="445"/>
      <c r="AX8" s="445"/>
      <c r="AY8" s="445"/>
      <c r="AZ8" s="445"/>
      <c r="BA8" s="445"/>
    </row>
    <row r="9" spans="1:53" s="223" customFormat="1" ht="62.25" customHeight="1" x14ac:dyDescent="0.2">
      <c r="A9" s="442"/>
      <c r="B9" s="442"/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2"/>
      <c r="O9" s="442"/>
      <c r="P9" s="442"/>
      <c r="Q9" s="442"/>
      <c r="R9" s="320"/>
      <c r="S9" s="319"/>
      <c r="T9" s="319"/>
      <c r="U9" s="319"/>
      <c r="V9" s="319"/>
      <c r="W9" s="320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19"/>
      <c r="AM9" s="441" t="s">
        <v>383</v>
      </c>
      <c r="AN9" s="441"/>
      <c r="AO9" s="441"/>
      <c r="AP9" s="441"/>
      <c r="AQ9" s="441"/>
      <c r="AR9" s="441"/>
      <c r="AS9" s="441"/>
      <c r="AT9" s="441"/>
      <c r="AU9" s="441"/>
      <c r="AV9" s="441"/>
      <c r="AW9" s="441"/>
      <c r="AX9" s="441"/>
      <c r="AY9" s="441"/>
      <c r="AZ9" s="441"/>
      <c r="BA9" s="441"/>
    </row>
    <row r="10" spans="1:53" s="223" customFormat="1" ht="21.95" customHeight="1" x14ac:dyDescent="0.2">
      <c r="A10" s="440" t="s">
        <v>238</v>
      </c>
      <c r="B10" s="440"/>
      <c r="C10" s="440"/>
      <c r="D10" s="440"/>
      <c r="E10" s="440"/>
      <c r="F10" s="440"/>
      <c r="G10" s="440"/>
      <c r="H10" s="440"/>
      <c r="I10" s="440"/>
      <c r="J10" s="440"/>
      <c r="K10" s="440"/>
      <c r="L10" s="440"/>
      <c r="M10" s="440"/>
      <c r="N10" s="440"/>
      <c r="O10" s="440"/>
      <c r="P10" s="440"/>
      <c r="Q10" s="440"/>
      <c r="R10" s="440"/>
      <c r="S10" s="440"/>
      <c r="T10" s="440"/>
      <c r="U10" s="440"/>
      <c r="V10" s="440"/>
      <c r="W10" s="440"/>
      <c r="X10" s="440"/>
      <c r="Y10" s="440"/>
      <c r="Z10" s="440"/>
      <c r="AA10" s="440"/>
      <c r="AB10" s="440"/>
      <c r="AC10" s="440"/>
      <c r="AD10" s="440"/>
      <c r="AE10" s="440"/>
      <c r="AF10" s="440"/>
      <c r="AG10" s="440"/>
      <c r="AH10" s="440"/>
      <c r="AI10" s="440"/>
      <c r="AJ10" s="440"/>
      <c r="AK10" s="440"/>
      <c r="AL10" s="440"/>
      <c r="AM10" s="440"/>
      <c r="AN10" s="440"/>
      <c r="AO10" s="440"/>
      <c r="AP10" s="440"/>
      <c r="AQ10" s="440"/>
      <c r="AR10" s="440"/>
      <c r="AS10" s="440"/>
      <c r="AT10" s="440"/>
      <c r="AU10" s="440"/>
      <c r="AV10" s="440"/>
      <c r="AW10" s="440"/>
      <c r="AX10" s="440"/>
      <c r="AY10" s="440"/>
      <c r="AZ10" s="440"/>
      <c r="BA10" s="440"/>
    </row>
    <row r="11" spans="1:53" s="223" customFormat="1" ht="21.95" customHeight="1" x14ac:dyDescent="0.2">
      <c r="A11" s="317" t="s">
        <v>237</v>
      </c>
      <c r="B11" s="319"/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20"/>
      <c r="P11" s="320"/>
      <c r="Q11" s="320"/>
      <c r="R11" s="320"/>
      <c r="S11" s="319"/>
      <c r="T11" s="319"/>
      <c r="U11" s="319"/>
      <c r="V11" s="319"/>
      <c r="W11" s="320"/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  <c r="AI11" s="319"/>
      <c r="AJ11" s="319"/>
      <c r="AK11" s="319"/>
      <c r="AL11" s="319"/>
      <c r="AM11" s="319"/>
      <c r="AN11" s="319"/>
      <c r="AO11" s="319"/>
      <c r="AP11" s="319"/>
      <c r="AQ11" s="319"/>
      <c r="AR11" s="319"/>
      <c r="AS11" s="319"/>
      <c r="AT11" s="319"/>
      <c r="AU11" s="319"/>
      <c r="AV11" s="319"/>
      <c r="AW11" s="319"/>
      <c r="AX11" s="319"/>
      <c r="AY11" s="319"/>
      <c r="AZ11" s="319"/>
      <c r="BA11" s="319"/>
    </row>
    <row r="12" spans="1:53" s="223" customFormat="1" ht="21.95" customHeight="1" x14ac:dyDescent="0.2">
      <c r="A12" s="440" t="s">
        <v>236</v>
      </c>
      <c r="B12" s="440"/>
      <c r="C12" s="440"/>
      <c r="D12" s="440"/>
      <c r="E12" s="440"/>
      <c r="F12" s="440"/>
      <c r="G12" s="440"/>
      <c r="H12" s="440"/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  <c r="AC12" s="440"/>
      <c r="AD12" s="440"/>
      <c r="AE12" s="440"/>
      <c r="AF12" s="440"/>
      <c r="AG12" s="440"/>
      <c r="AH12" s="440"/>
      <c r="AI12" s="440"/>
      <c r="AJ12" s="440"/>
      <c r="AK12" s="440"/>
      <c r="AL12" s="440"/>
      <c r="AM12" s="440"/>
      <c r="AN12" s="440"/>
      <c r="AO12" s="440"/>
      <c r="AP12" s="440"/>
      <c r="AQ12" s="440"/>
      <c r="AR12" s="440"/>
      <c r="AS12" s="440"/>
      <c r="AT12" s="440"/>
      <c r="AU12" s="440"/>
      <c r="AV12" s="440"/>
      <c r="AW12" s="440"/>
      <c r="AX12" s="440"/>
      <c r="AY12" s="440"/>
      <c r="AZ12" s="440"/>
      <c r="BA12" s="440"/>
    </row>
    <row r="13" spans="1:53" s="223" customFormat="1" ht="21.95" customHeight="1" x14ac:dyDescent="0.2">
      <c r="A13" s="440" t="s">
        <v>235</v>
      </c>
      <c r="B13" s="440"/>
      <c r="C13" s="440"/>
      <c r="D13" s="440"/>
      <c r="E13" s="440"/>
      <c r="F13" s="440"/>
      <c r="G13" s="440"/>
      <c r="H13" s="440"/>
      <c r="I13" s="440"/>
      <c r="J13" s="440"/>
      <c r="K13" s="440"/>
      <c r="L13" s="440"/>
      <c r="M13" s="440"/>
      <c r="N13" s="440"/>
      <c r="O13" s="440"/>
      <c r="P13" s="440"/>
      <c r="Q13" s="440"/>
      <c r="R13" s="440"/>
      <c r="S13" s="440"/>
      <c r="T13" s="440"/>
      <c r="U13" s="440"/>
      <c r="V13" s="440"/>
      <c r="W13" s="440"/>
      <c r="X13" s="440"/>
      <c r="Y13" s="440"/>
      <c r="Z13" s="440"/>
      <c r="AA13" s="440"/>
      <c r="AB13" s="440"/>
      <c r="AC13" s="440"/>
      <c r="AD13" s="440"/>
      <c r="AE13" s="440"/>
      <c r="AF13" s="440"/>
      <c r="AG13" s="440"/>
      <c r="AH13" s="440"/>
      <c r="AI13" s="440"/>
      <c r="AJ13" s="440"/>
      <c r="AK13" s="440"/>
      <c r="AL13" s="440"/>
      <c r="AM13" s="440"/>
      <c r="AN13" s="440"/>
      <c r="AO13" s="440"/>
      <c r="AP13" s="440"/>
      <c r="AQ13" s="440"/>
      <c r="AR13" s="440"/>
      <c r="AS13" s="440"/>
      <c r="AT13" s="440"/>
      <c r="AU13" s="440"/>
      <c r="AV13" s="440"/>
      <c r="AW13" s="440"/>
      <c r="AX13" s="440"/>
      <c r="AY13" s="440"/>
      <c r="AZ13" s="440"/>
      <c r="BA13" s="440"/>
    </row>
    <row r="14" spans="1:53" s="223" customFormat="1" ht="21.95" customHeight="1" x14ac:dyDescent="0.2">
      <c r="A14" s="440" t="s">
        <v>280</v>
      </c>
      <c r="B14" s="440"/>
      <c r="C14" s="440"/>
      <c r="D14" s="440"/>
      <c r="E14" s="440"/>
      <c r="F14" s="440"/>
      <c r="G14" s="440"/>
      <c r="H14" s="440"/>
      <c r="I14" s="440"/>
      <c r="J14" s="440"/>
      <c r="K14" s="440"/>
      <c r="L14" s="440"/>
      <c r="M14" s="440"/>
      <c r="N14" s="440"/>
      <c r="O14" s="440"/>
      <c r="P14" s="440"/>
      <c r="Q14" s="440"/>
      <c r="R14" s="440"/>
      <c r="S14" s="440"/>
      <c r="T14" s="440"/>
      <c r="U14" s="440"/>
      <c r="V14" s="440"/>
      <c r="W14" s="440"/>
      <c r="X14" s="440"/>
      <c r="Y14" s="440"/>
      <c r="Z14" s="440"/>
      <c r="AA14" s="440"/>
      <c r="AB14" s="440"/>
      <c r="AC14" s="440"/>
      <c r="AD14" s="440"/>
      <c r="AE14" s="440"/>
      <c r="AF14" s="440"/>
      <c r="AG14" s="440"/>
      <c r="AH14" s="440"/>
      <c r="AI14" s="440"/>
      <c r="AJ14" s="440"/>
      <c r="AK14" s="440"/>
      <c r="AL14" s="440"/>
      <c r="AM14" s="440"/>
      <c r="AN14" s="440"/>
      <c r="AO14" s="440"/>
      <c r="AP14" s="440"/>
      <c r="AQ14" s="440"/>
      <c r="AR14" s="440"/>
      <c r="AS14" s="440"/>
      <c r="AT14" s="440"/>
      <c r="AU14" s="440"/>
      <c r="AV14" s="440"/>
      <c r="AW14" s="440"/>
      <c r="AX14" s="440"/>
      <c r="AY14" s="440"/>
      <c r="AZ14" s="440"/>
      <c r="BA14" s="440"/>
    </row>
    <row r="15" spans="1:53" s="223" customFormat="1" ht="21.95" customHeight="1" x14ac:dyDescent="0.2">
      <c r="A15" s="227"/>
      <c r="O15" s="225"/>
      <c r="P15" s="225"/>
      <c r="Q15" s="225"/>
      <c r="R15" s="225"/>
      <c r="W15" s="225"/>
    </row>
    <row r="16" spans="1:53" s="223" customFormat="1" ht="21.95" customHeight="1" x14ac:dyDescent="0.2">
      <c r="K16" s="319"/>
      <c r="L16" s="319"/>
      <c r="M16" s="319"/>
      <c r="N16" s="319"/>
      <c r="O16" s="320"/>
      <c r="P16" s="320"/>
      <c r="Q16" s="320"/>
      <c r="R16" s="320"/>
      <c r="S16" s="319"/>
      <c r="T16" s="319"/>
      <c r="U16" s="319"/>
      <c r="V16" s="319"/>
      <c r="W16" s="320"/>
      <c r="X16" s="319"/>
      <c r="Y16" s="319"/>
      <c r="Z16" s="319"/>
      <c r="AA16" s="319"/>
      <c r="AB16" s="319"/>
      <c r="AC16" s="319"/>
      <c r="AD16" s="319"/>
      <c r="AE16" s="319"/>
      <c r="AF16" s="319"/>
      <c r="AG16" s="319"/>
      <c r="AH16" s="319"/>
      <c r="AI16" s="319"/>
      <c r="AJ16" s="319"/>
      <c r="AK16" s="319"/>
      <c r="AL16" s="319"/>
      <c r="AM16" s="319"/>
      <c r="AN16" s="319"/>
      <c r="AO16" s="319"/>
      <c r="AP16" s="319"/>
      <c r="AQ16" s="319"/>
      <c r="AR16" s="319"/>
      <c r="AS16" s="319"/>
      <c r="AT16" s="319"/>
      <c r="AU16" s="319"/>
      <c r="AV16" s="319"/>
      <c r="AW16" s="319"/>
      <c r="AX16" s="319"/>
      <c r="AY16" s="319"/>
      <c r="AZ16" s="319"/>
      <c r="BA16" s="321" t="s">
        <v>351</v>
      </c>
    </row>
    <row r="17" spans="1:53" s="223" customFormat="1" ht="21.95" customHeight="1" x14ac:dyDescent="0.2">
      <c r="K17" s="319"/>
      <c r="L17" s="319"/>
      <c r="M17" s="319"/>
      <c r="N17" s="436"/>
      <c r="O17" s="436"/>
      <c r="P17" s="436"/>
      <c r="Q17" s="436"/>
      <c r="R17" s="436"/>
      <c r="S17" s="436"/>
      <c r="T17" s="436"/>
      <c r="U17" s="436"/>
      <c r="V17" s="436"/>
      <c r="W17" s="436"/>
      <c r="X17" s="436"/>
      <c r="Y17" s="436"/>
      <c r="Z17" s="436"/>
      <c r="AA17" s="436"/>
      <c r="AB17" s="436"/>
      <c r="AC17" s="436"/>
      <c r="AD17" s="436"/>
      <c r="AE17" s="436"/>
      <c r="AF17" s="436"/>
      <c r="AG17" s="436"/>
      <c r="AH17" s="436"/>
      <c r="AI17" s="436"/>
      <c r="AJ17" s="436"/>
      <c r="AK17" s="436"/>
      <c r="AL17" s="436"/>
      <c r="AM17" s="436"/>
      <c r="AN17" s="436"/>
      <c r="AO17" s="436"/>
      <c r="AP17" s="436"/>
      <c r="AQ17" s="436"/>
      <c r="AR17" s="436"/>
      <c r="AS17" s="436"/>
      <c r="AT17" s="436"/>
      <c r="AU17" s="436"/>
      <c r="AV17" s="436"/>
      <c r="AW17" s="436"/>
      <c r="AX17" s="436"/>
      <c r="AY17" s="436"/>
      <c r="AZ17" s="436"/>
      <c r="BA17" s="436"/>
    </row>
    <row r="18" spans="1:53" s="223" customFormat="1" ht="21.95" customHeight="1" x14ac:dyDescent="0.2">
      <c r="K18" s="319"/>
      <c r="L18" s="319"/>
      <c r="M18" s="319"/>
      <c r="N18" s="436"/>
      <c r="O18" s="437"/>
      <c r="P18" s="437"/>
      <c r="Q18" s="437"/>
      <c r="R18" s="437"/>
      <c r="S18" s="437"/>
      <c r="T18" s="437"/>
      <c r="U18" s="437"/>
      <c r="V18" s="437"/>
      <c r="W18" s="437"/>
      <c r="X18" s="437"/>
      <c r="Y18" s="437"/>
      <c r="Z18" s="437"/>
      <c r="AA18" s="437"/>
      <c r="AB18" s="437"/>
      <c r="AC18" s="437"/>
      <c r="AD18" s="437"/>
      <c r="AE18" s="437"/>
      <c r="AF18" s="437"/>
      <c r="AG18" s="437"/>
      <c r="AH18" s="437"/>
      <c r="AI18" s="437"/>
      <c r="AJ18" s="437"/>
      <c r="AK18" s="437"/>
      <c r="AL18" s="437"/>
      <c r="AM18" s="437"/>
      <c r="AN18" s="437"/>
      <c r="AO18" s="437"/>
      <c r="AP18" s="437"/>
      <c r="AQ18" s="437"/>
      <c r="AR18" s="437"/>
      <c r="AS18" s="437"/>
      <c r="AT18" s="437"/>
      <c r="AU18" s="437"/>
      <c r="AV18" s="437"/>
      <c r="AW18" s="437"/>
      <c r="AX18" s="437"/>
      <c r="AY18" s="437"/>
      <c r="AZ18" s="437"/>
      <c r="BA18" s="437"/>
    </row>
    <row r="19" spans="1:53" s="223" customFormat="1" ht="21.95" customHeight="1" x14ac:dyDescent="0.2">
      <c r="K19" s="319"/>
      <c r="L19" s="319"/>
      <c r="M19" s="319"/>
      <c r="N19" s="319"/>
      <c r="O19" s="320"/>
      <c r="P19" s="320"/>
      <c r="Q19" s="320"/>
      <c r="R19" s="320"/>
      <c r="S19" s="319"/>
      <c r="T19" s="319"/>
      <c r="U19" s="319"/>
      <c r="V19" s="319"/>
      <c r="W19" s="320"/>
      <c r="X19" s="319"/>
      <c r="Y19" s="319"/>
      <c r="Z19" s="319"/>
      <c r="AA19" s="319"/>
      <c r="AB19" s="319"/>
      <c r="AC19" s="319"/>
      <c r="AD19" s="319"/>
      <c r="AE19" s="319"/>
      <c r="AF19" s="319"/>
      <c r="AG19" s="319"/>
      <c r="AH19" s="319"/>
      <c r="AI19" s="319"/>
      <c r="AJ19" s="319"/>
      <c r="AK19" s="319"/>
      <c r="AL19" s="319"/>
      <c r="AM19" s="319"/>
      <c r="AN19" s="319"/>
      <c r="AO19" s="319"/>
      <c r="AP19" s="319"/>
      <c r="AQ19" s="319"/>
      <c r="AR19" s="319"/>
      <c r="AS19" s="319"/>
      <c r="AT19" s="319"/>
      <c r="AU19" s="319"/>
      <c r="AV19" s="319"/>
      <c r="AW19" s="319"/>
      <c r="AX19" s="319"/>
      <c r="AY19" s="319"/>
      <c r="AZ19" s="319"/>
      <c r="BA19" s="321" t="s">
        <v>312</v>
      </c>
    </row>
    <row r="20" spans="1:53" s="223" customFormat="1" ht="21.95" customHeight="1" x14ac:dyDescent="0.2">
      <c r="K20" s="438" t="s">
        <v>325</v>
      </c>
      <c r="L20" s="439"/>
      <c r="M20" s="439"/>
      <c r="N20" s="439"/>
      <c r="O20" s="439"/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/>
      <c r="AE20" s="439"/>
      <c r="AF20" s="439"/>
      <c r="AG20" s="439"/>
      <c r="AH20" s="439"/>
      <c r="AI20" s="439"/>
      <c r="AJ20" s="439"/>
      <c r="AK20" s="439"/>
      <c r="AL20" s="439"/>
      <c r="AM20" s="439"/>
      <c r="AN20" s="439"/>
      <c r="AO20" s="439"/>
      <c r="AP20" s="439"/>
      <c r="AQ20" s="439"/>
      <c r="AR20" s="439"/>
      <c r="AS20" s="439"/>
      <c r="AT20" s="439"/>
      <c r="AU20" s="439"/>
      <c r="AV20" s="439"/>
      <c r="AW20" s="439"/>
      <c r="AX20" s="439"/>
      <c r="AY20" s="439"/>
      <c r="AZ20" s="439"/>
      <c r="BA20" s="439"/>
    </row>
    <row r="21" spans="1:53" s="223" customFormat="1" ht="21.95" customHeight="1" x14ac:dyDescent="0.2">
      <c r="K21" s="319"/>
      <c r="L21" s="319"/>
      <c r="M21" s="319"/>
      <c r="N21" s="319"/>
      <c r="O21" s="320"/>
      <c r="P21" s="320"/>
      <c r="Q21" s="320"/>
      <c r="R21" s="320"/>
      <c r="S21" s="319"/>
      <c r="T21" s="319"/>
      <c r="U21" s="319"/>
      <c r="V21" s="319"/>
      <c r="W21" s="320"/>
      <c r="X21" s="319"/>
      <c r="Y21" s="319"/>
      <c r="Z21" s="319"/>
      <c r="AA21" s="319"/>
      <c r="AB21" s="319"/>
      <c r="AC21" s="319"/>
      <c r="AD21" s="319"/>
      <c r="AE21" s="319"/>
      <c r="AF21" s="319"/>
      <c r="AG21" s="319"/>
      <c r="AH21" s="319"/>
      <c r="AI21" s="319"/>
      <c r="AJ21" s="319"/>
      <c r="AK21" s="319"/>
      <c r="AL21" s="319"/>
      <c r="AM21" s="319"/>
      <c r="AN21" s="319"/>
      <c r="AO21" s="319"/>
      <c r="AP21" s="319"/>
      <c r="AQ21" s="319"/>
      <c r="AR21" s="319"/>
      <c r="AS21" s="319"/>
      <c r="AT21" s="319"/>
      <c r="AU21" s="319"/>
      <c r="AV21" s="319"/>
      <c r="AW21" s="319"/>
      <c r="AX21" s="319"/>
      <c r="AY21" s="319"/>
      <c r="AZ21" s="319"/>
      <c r="BA21" s="322" t="s">
        <v>232</v>
      </c>
    </row>
    <row r="22" spans="1:53" s="223" customFormat="1" ht="21.95" customHeight="1" x14ac:dyDescent="0.2">
      <c r="K22" s="319"/>
      <c r="L22" s="319"/>
      <c r="M22" s="319"/>
      <c r="N22" s="319"/>
      <c r="O22" s="320"/>
      <c r="P22" s="320"/>
      <c r="Q22" s="320"/>
      <c r="R22" s="320"/>
      <c r="S22" s="319"/>
      <c r="T22" s="319"/>
      <c r="U22" s="319"/>
      <c r="V22" s="319"/>
      <c r="W22" s="320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19"/>
      <c r="AU22" s="319"/>
      <c r="AV22" s="319"/>
      <c r="AW22" s="319"/>
      <c r="AX22" s="319"/>
      <c r="AY22" s="319"/>
      <c r="AZ22" s="319"/>
      <c r="BA22" s="321" t="s">
        <v>313</v>
      </c>
    </row>
    <row r="23" spans="1:53" s="223" customFormat="1" ht="78.75" customHeight="1" x14ac:dyDescent="0.2">
      <c r="A23" s="434" t="s">
        <v>369</v>
      </c>
      <c r="B23" s="435"/>
      <c r="C23" s="435"/>
      <c r="D23" s="435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435"/>
      <c r="P23" s="435"/>
      <c r="Q23" s="435"/>
      <c r="R23" s="435"/>
      <c r="S23" s="435"/>
      <c r="T23" s="435"/>
      <c r="U23" s="435"/>
      <c r="V23" s="435"/>
      <c r="W23" s="435"/>
      <c r="X23" s="435"/>
      <c r="Y23" s="435"/>
      <c r="Z23" s="435"/>
      <c r="AA23" s="435"/>
      <c r="AB23" s="435"/>
      <c r="AC23" s="435"/>
      <c r="AD23" s="435"/>
      <c r="AE23" s="435"/>
      <c r="AF23" s="435"/>
      <c r="AG23" s="435"/>
      <c r="AH23" s="435"/>
      <c r="AI23" s="435"/>
      <c r="AJ23" s="435"/>
      <c r="AK23" s="435"/>
      <c r="AL23" s="435"/>
      <c r="AM23" s="435"/>
      <c r="AN23" s="435"/>
      <c r="AO23" s="435"/>
      <c r="AP23" s="435"/>
      <c r="AQ23" s="435"/>
      <c r="AR23" s="435"/>
      <c r="AS23" s="435"/>
      <c r="AT23" s="435"/>
      <c r="AU23" s="435"/>
      <c r="AV23" s="435"/>
      <c r="AW23" s="435"/>
      <c r="AX23" s="435"/>
      <c r="AY23" s="435"/>
      <c r="AZ23" s="435"/>
      <c r="BA23" s="435"/>
    </row>
    <row r="24" spans="1:53" s="223" customFormat="1" ht="21.95" customHeight="1" x14ac:dyDescent="0.2">
      <c r="K24" s="319"/>
      <c r="L24" s="319"/>
      <c r="M24" s="319"/>
      <c r="N24" s="319"/>
      <c r="O24" s="320"/>
      <c r="P24" s="320"/>
      <c r="Q24" s="320"/>
      <c r="R24" s="320"/>
      <c r="S24" s="319"/>
      <c r="T24" s="319"/>
      <c r="U24" s="319"/>
      <c r="V24" s="319"/>
      <c r="W24" s="320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21" t="s">
        <v>374</v>
      </c>
    </row>
    <row r="25" spans="1:53" s="222" customFormat="1" ht="21.95" customHeight="1" x14ac:dyDescent="0.2"/>
    <row r="26" spans="1:53" s="221" customFormat="1" ht="21.95" customHeight="1" x14ac:dyDescent="0.2"/>
    <row r="27" spans="1:53" s="220" customFormat="1" ht="21.95" customHeight="1" x14ac:dyDescent="0.2"/>
    <row r="28" spans="1:53" s="220" customFormat="1" ht="21.95" customHeight="1" x14ac:dyDescent="0.2"/>
    <row r="29" spans="1:53" s="220" customFormat="1" ht="21.95" customHeight="1" x14ac:dyDescent="0.2">
      <c r="A29" s="431" t="s">
        <v>243</v>
      </c>
      <c r="B29" s="431"/>
      <c r="C29" s="431"/>
      <c r="D29" s="431"/>
      <c r="E29" s="431"/>
      <c r="F29" s="431"/>
      <c r="G29" s="431"/>
      <c r="H29" s="431"/>
      <c r="I29" s="431"/>
      <c r="J29" s="431"/>
      <c r="K29" s="431"/>
      <c r="L29" s="431"/>
    </row>
    <row r="30" spans="1:53" s="219" customFormat="1" ht="21.95" customHeight="1" x14ac:dyDescent="0.2">
      <c r="A30" s="432" t="s">
        <v>241</v>
      </c>
      <c r="B30" s="432"/>
      <c r="C30" s="432"/>
      <c r="D30" s="432"/>
      <c r="E30" s="432"/>
      <c r="F30" s="432"/>
      <c r="G30" s="432"/>
      <c r="H30" s="432"/>
      <c r="I30" s="432"/>
      <c r="J30" s="432"/>
      <c r="K30" s="432"/>
      <c r="L30" s="432"/>
      <c r="M30" s="432"/>
      <c r="N30" s="432"/>
      <c r="O30" s="432"/>
      <c r="P30" s="432"/>
      <c r="Q30" s="432"/>
    </row>
    <row r="31" spans="1:53" s="219" customFormat="1" ht="21.95" customHeight="1" x14ac:dyDescent="0.2">
      <c r="A31" s="433" t="s">
        <v>382</v>
      </c>
      <c r="B31" s="433"/>
      <c r="C31" s="433"/>
      <c r="D31" s="433"/>
      <c r="E31" s="433"/>
      <c r="F31" s="433"/>
      <c r="G31" s="433"/>
      <c r="H31" s="433"/>
      <c r="I31" s="433"/>
      <c r="J31" s="433"/>
      <c r="K31" s="433"/>
      <c r="L31" s="433"/>
      <c r="M31" s="433"/>
      <c r="N31" s="220"/>
      <c r="O31" s="220"/>
      <c r="P31" s="220"/>
      <c r="Q31" s="220"/>
    </row>
    <row r="32" spans="1:53" s="219" customFormat="1" ht="21.95" customHeight="1" x14ac:dyDescent="0.2"/>
    <row r="33" s="219" customFormat="1" ht="21.95" customHeight="1" x14ac:dyDescent="0.2"/>
    <row r="34" s="219" customFormat="1" ht="21.95" customHeight="1" x14ac:dyDescent="0.2"/>
    <row r="35" s="219" customFormat="1" ht="21.95" customHeight="1" x14ac:dyDescent="0.2"/>
    <row r="36" ht="12.75" customHeight="1" x14ac:dyDescent="0.2"/>
    <row r="37" ht="39.75" customHeight="1" x14ac:dyDescent="0.2"/>
  </sheetData>
  <mergeCells count="20">
    <mergeCell ref="A1:BA1"/>
    <mergeCell ref="A2:BA2"/>
    <mergeCell ref="AS6:BA6"/>
    <mergeCell ref="AM8:BA8"/>
    <mergeCell ref="AP7:BA7"/>
    <mergeCell ref="A6:L6"/>
    <mergeCell ref="A3:BA3"/>
    <mergeCell ref="A14:BA14"/>
    <mergeCell ref="N17:BA17"/>
    <mergeCell ref="AM9:BA9"/>
    <mergeCell ref="A10:BA10"/>
    <mergeCell ref="A12:BA12"/>
    <mergeCell ref="A13:BA13"/>
    <mergeCell ref="A7:Q9"/>
    <mergeCell ref="A29:L29"/>
    <mergeCell ref="A30:Q30"/>
    <mergeCell ref="A31:M31"/>
    <mergeCell ref="A23:BA23"/>
    <mergeCell ref="N18:BA18"/>
    <mergeCell ref="K20:BA20"/>
  </mergeCells>
  <printOptions horizontalCentered="1" verticalCentered="1"/>
  <pageMargins left="0.35433070866141736" right="0.35433070866141736" top="0.39370078740157483" bottom="0.39370078740157483" header="0" footer="0"/>
  <pageSetup paperSize="9"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6"/>
  <sheetViews>
    <sheetView view="pageBreakPreview" zoomScale="60" zoomScaleNormal="100" workbookViewId="0">
      <selection activeCell="AI15" sqref="AI15"/>
    </sheetView>
  </sheetViews>
  <sheetFormatPr defaultRowHeight="12.75" x14ac:dyDescent="0.2"/>
  <cols>
    <col min="1" max="1" width="23" customWidth="1"/>
  </cols>
  <sheetData>
    <row r="1" spans="1:56" ht="115.5" customHeight="1" x14ac:dyDescent="0.2">
      <c r="A1" s="303" t="s">
        <v>229</v>
      </c>
      <c r="B1" s="304"/>
      <c r="C1" s="304"/>
      <c r="D1" s="304"/>
      <c r="E1" s="304"/>
      <c r="F1" s="304"/>
      <c r="G1" s="304"/>
      <c r="H1" s="304"/>
      <c r="I1" s="285"/>
      <c r="J1" s="285"/>
      <c r="K1" s="285"/>
      <c r="L1" s="285"/>
      <c r="M1" s="285"/>
      <c r="N1" s="285"/>
      <c r="O1" s="286"/>
      <c r="P1" s="286"/>
      <c r="Q1" s="286"/>
      <c r="R1" s="286"/>
      <c r="S1" s="285"/>
      <c r="T1" s="285"/>
      <c r="U1" s="285"/>
      <c r="V1" s="285"/>
      <c r="W1" s="286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5"/>
      <c r="AY1" s="285"/>
      <c r="AZ1" s="285"/>
      <c r="BA1" s="285"/>
      <c r="BB1" s="280"/>
      <c r="BC1" s="280"/>
      <c r="BD1" s="280"/>
    </row>
    <row r="2" spans="1:56" ht="34.5" x14ac:dyDescent="0.2">
      <c r="A2" s="451" t="s">
        <v>228</v>
      </c>
      <c r="B2" s="447" t="s">
        <v>227</v>
      </c>
      <c r="C2" s="448"/>
      <c r="D2" s="448"/>
      <c r="E2" s="449"/>
      <c r="F2" s="287">
        <v>28</v>
      </c>
      <c r="G2" s="447" t="s">
        <v>226</v>
      </c>
      <c r="H2" s="448"/>
      <c r="I2" s="449"/>
      <c r="J2" s="287">
        <v>26</v>
      </c>
      <c r="K2" s="447" t="s">
        <v>225</v>
      </c>
      <c r="L2" s="448"/>
      <c r="M2" s="448"/>
      <c r="N2" s="449"/>
      <c r="O2" s="287">
        <v>30</v>
      </c>
      <c r="P2" s="447" t="s">
        <v>224</v>
      </c>
      <c r="Q2" s="448"/>
      <c r="R2" s="449"/>
      <c r="S2" s="287">
        <v>28</v>
      </c>
      <c r="T2" s="447" t="s">
        <v>223</v>
      </c>
      <c r="U2" s="448"/>
      <c r="V2" s="449"/>
      <c r="W2" s="287">
        <v>25</v>
      </c>
      <c r="X2" s="447" t="s">
        <v>222</v>
      </c>
      <c r="Y2" s="448"/>
      <c r="Z2" s="449"/>
      <c r="AA2" s="287">
        <v>22</v>
      </c>
      <c r="AB2" s="447" t="s">
        <v>221</v>
      </c>
      <c r="AC2" s="448"/>
      <c r="AD2" s="448"/>
      <c r="AE2" s="449"/>
      <c r="AF2" s="287">
        <v>29</v>
      </c>
      <c r="AG2" s="447" t="s">
        <v>220</v>
      </c>
      <c r="AH2" s="448"/>
      <c r="AI2" s="449"/>
      <c r="AJ2" s="287">
        <v>26</v>
      </c>
      <c r="AK2" s="447" t="s">
        <v>219</v>
      </c>
      <c r="AL2" s="448"/>
      <c r="AM2" s="448"/>
      <c r="AN2" s="449"/>
      <c r="AO2" s="287">
        <v>31</v>
      </c>
      <c r="AP2" s="447" t="s">
        <v>218</v>
      </c>
      <c r="AQ2" s="448"/>
      <c r="AR2" s="449"/>
      <c r="AS2" s="287">
        <v>28</v>
      </c>
      <c r="AT2" s="447" t="s">
        <v>217</v>
      </c>
      <c r="AU2" s="448"/>
      <c r="AV2" s="449"/>
      <c r="AW2" s="287">
        <v>26</v>
      </c>
      <c r="AX2" s="447" t="s">
        <v>216</v>
      </c>
      <c r="AY2" s="448"/>
      <c r="AZ2" s="448"/>
      <c r="BA2" s="449"/>
      <c r="BB2" s="281"/>
      <c r="BC2" s="281"/>
      <c r="BD2" s="281"/>
    </row>
    <row r="3" spans="1:56" ht="34.5" x14ac:dyDescent="0.2">
      <c r="A3" s="455"/>
      <c r="B3" s="288">
        <v>1</v>
      </c>
      <c r="C3" s="289">
        <v>7</v>
      </c>
      <c r="D3" s="289">
        <v>14</v>
      </c>
      <c r="E3" s="289">
        <v>21</v>
      </c>
      <c r="F3" s="289" t="s">
        <v>215</v>
      </c>
      <c r="G3" s="289">
        <v>5</v>
      </c>
      <c r="H3" s="289">
        <v>12</v>
      </c>
      <c r="I3" s="289">
        <v>19</v>
      </c>
      <c r="J3" s="289" t="s">
        <v>214</v>
      </c>
      <c r="K3" s="289">
        <v>2</v>
      </c>
      <c r="L3" s="289">
        <v>9</v>
      </c>
      <c r="M3" s="289">
        <v>16</v>
      </c>
      <c r="N3" s="289">
        <v>23</v>
      </c>
      <c r="O3" s="289" t="s">
        <v>211</v>
      </c>
      <c r="P3" s="289">
        <v>7</v>
      </c>
      <c r="Q3" s="289">
        <v>14</v>
      </c>
      <c r="R3" s="289">
        <v>21</v>
      </c>
      <c r="S3" s="289" t="s">
        <v>210</v>
      </c>
      <c r="T3" s="289">
        <v>4</v>
      </c>
      <c r="U3" s="289">
        <v>11</v>
      </c>
      <c r="V3" s="289">
        <v>18</v>
      </c>
      <c r="W3" s="289" t="s">
        <v>205</v>
      </c>
      <c r="X3" s="289">
        <v>1</v>
      </c>
      <c r="Y3" s="289">
        <v>8</v>
      </c>
      <c r="Z3" s="289">
        <v>15</v>
      </c>
      <c r="AA3" s="289" t="s">
        <v>204</v>
      </c>
      <c r="AB3" s="289">
        <v>1</v>
      </c>
      <c r="AC3" s="289">
        <v>8</v>
      </c>
      <c r="AD3" s="289">
        <v>15</v>
      </c>
      <c r="AE3" s="289">
        <v>22</v>
      </c>
      <c r="AF3" s="289" t="s">
        <v>203</v>
      </c>
      <c r="AG3" s="289">
        <v>5</v>
      </c>
      <c r="AH3" s="289">
        <v>12</v>
      </c>
      <c r="AI3" s="289">
        <v>19</v>
      </c>
      <c r="AJ3" s="289" t="s">
        <v>209</v>
      </c>
      <c r="AK3" s="289">
        <v>3</v>
      </c>
      <c r="AL3" s="289">
        <v>10</v>
      </c>
      <c r="AM3" s="289">
        <v>17</v>
      </c>
      <c r="AN3" s="289">
        <v>24</v>
      </c>
      <c r="AO3" s="289" t="s">
        <v>208</v>
      </c>
      <c r="AP3" s="289">
        <v>7</v>
      </c>
      <c r="AQ3" s="289">
        <v>14</v>
      </c>
      <c r="AR3" s="289">
        <v>21</v>
      </c>
      <c r="AS3" s="289" t="s">
        <v>213</v>
      </c>
      <c r="AT3" s="289">
        <v>5</v>
      </c>
      <c r="AU3" s="289">
        <v>12</v>
      </c>
      <c r="AV3" s="289">
        <v>19</v>
      </c>
      <c r="AW3" s="289" t="s">
        <v>207</v>
      </c>
      <c r="AX3" s="289">
        <v>2</v>
      </c>
      <c r="AY3" s="289">
        <v>9</v>
      </c>
      <c r="AZ3" s="289">
        <v>16</v>
      </c>
      <c r="BA3" s="289">
        <v>23</v>
      </c>
      <c r="BB3" s="282"/>
      <c r="BC3" s="282"/>
      <c r="BD3" s="282"/>
    </row>
    <row r="4" spans="1:56" ht="34.5" x14ac:dyDescent="0.2">
      <c r="A4" s="455"/>
      <c r="B4" s="454">
        <v>6</v>
      </c>
      <c r="C4" s="454">
        <v>13</v>
      </c>
      <c r="D4" s="454">
        <v>20</v>
      </c>
      <c r="E4" s="457">
        <v>27</v>
      </c>
      <c r="F4" s="290">
        <v>4</v>
      </c>
      <c r="G4" s="459">
        <v>11</v>
      </c>
      <c r="H4" s="454">
        <v>18</v>
      </c>
      <c r="I4" s="454">
        <v>25</v>
      </c>
      <c r="J4" s="290">
        <v>1</v>
      </c>
      <c r="K4" s="455">
        <v>8</v>
      </c>
      <c r="L4" s="455">
        <v>15</v>
      </c>
      <c r="M4" s="455">
        <v>22</v>
      </c>
      <c r="N4" s="461">
        <v>29</v>
      </c>
      <c r="O4" s="291">
        <v>6</v>
      </c>
      <c r="P4" s="454">
        <v>13</v>
      </c>
      <c r="Q4" s="454">
        <v>20</v>
      </c>
      <c r="R4" s="457">
        <v>27</v>
      </c>
      <c r="S4" s="290">
        <v>3</v>
      </c>
      <c r="T4" s="455">
        <v>10</v>
      </c>
      <c r="U4" s="455">
        <v>17</v>
      </c>
      <c r="V4" s="450">
        <v>24</v>
      </c>
      <c r="W4" s="290">
        <v>31</v>
      </c>
      <c r="X4" s="455">
        <v>7</v>
      </c>
      <c r="Y4" s="455">
        <v>14</v>
      </c>
      <c r="Z4" s="450">
        <v>21</v>
      </c>
      <c r="AA4" s="290">
        <v>28</v>
      </c>
      <c r="AB4" s="451">
        <v>7</v>
      </c>
      <c r="AC4" s="456">
        <v>14</v>
      </c>
      <c r="AD4" s="450">
        <v>21</v>
      </c>
      <c r="AE4" s="450">
        <v>28</v>
      </c>
      <c r="AF4" s="290">
        <v>4</v>
      </c>
      <c r="AG4" s="450">
        <v>11</v>
      </c>
      <c r="AH4" s="450">
        <v>18</v>
      </c>
      <c r="AI4" s="450">
        <v>25</v>
      </c>
      <c r="AJ4" s="290">
        <v>2</v>
      </c>
      <c r="AK4" s="450">
        <v>9</v>
      </c>
      <c r="AL4" s="450">
        <v>16</v>
      </c>
      <c r="AM4" s="450">
        <v>23</v>
      </c>
      <c r="AN4" s="450">
        <v>30</v>
      </c>
      <c r="AO4" s="450">
        <v>6</v>
      </c>
      <c r="AP4" s="450">
        <v>13</v>
      </c>
      <c r="AQ4" s="450">
        <v>20</v>
      </c>
      <c r="AR4" s="450">
        <v>27</v>
      </c>
      <c r="AS4" s="292">
        <v>4</v>
      </c>
      <c r="AT4" s="450">
        <v>11</v>
      </c>
      <c r="AU4" s="450">
        <v>18</v>
      </c>
      <c r="AV4" s="450">
        <v>25</v>
      </c>
      <c r="AW4" s="290">
        <v>1</v>
      </c>
      <c r="AX4" s="450">
        <v>8</v>
      </c>
      <c r="AY4" s="450">
        <v>15</v>
      </c>
      <c r="AZ4" s="450">
        <v>22</v>
      </c>
      <c r="BA4" s="450">
        <v>29</v>
      </c>
      <c r="BB4" s="282"/>
      <c r="BC4" s="282"/>
      <c r="BD4" s="282"/>
    </row>
    <row r="5" spans="1:56" ht="34.5" x14ac:dyDescent="0.2">
      <c r="A5" s="455"/>
      <c r="B5" s="450"/>
      <c r="C5" s="450"/>
      <c r="D5" s="450"/>
      <c r="E5" s="447"/>
      <c r="F5" s="288" t="s">
        <v>212</v>
      </c>
      <c r="G5" s="449"/>
      <c r="H5" s="450"/>
      <c r="I5" s="450"/>
      <c r="J5" s="288" t="s">
        <v>211</v>
      </c>
      <c r="K5" s="454"/>
      <c r="L5" s="454"/>
      <c r="M5" s="454"/>
      <c r="N5" s="457"/>
      <c r="O5" s="288" t="s">
        <v>210</v>
      </c>
      <c r="P5" s="450"/>
      <c r="Q5" s="450"/>
      <c r="R5" s="447"/>
      <c r="S5" s="288" t="s">
        <v>205</v>
      </c>
      <c r="T5" s="454"/>
      <c r="U5" s="454"/>
      <c r="V5" s="450"/>
      <c r="W5" s="288" t="s">
        <v>205</v>
      </c>
      <c r="X5" s="454"/>
      <c r="Y5" s="454"/>
      <c r="Z5" s="450"/>
      <c r="AA5" s="288" t="s">
        <v>204</v>
      </c>
      <c r="AB5" s="454"/>
      <c r="AC5" s="457"/>
      <c r="AD5" s="450"/>
      <c r="AE5" s="450"/>
      <c r="AF5" s="288" t="s">
        <v>209</v>
      </c>
      <c r="AG5" s="450"/>
      <c r="AH5" s="450"/>
      <c r="AI5" s="450"/>
      <c r="AJ5" s="288" t="s">
        <v>208</v>
      </c>
      <c r="AK5" s="450"/>
      <c r="AL5" s="450"/>
      <c r="AM5" s="450"/>
      <c r="AN5" s="450"/>
      <c r="AO5" s="450"/>
      <c r="AP5" s="450"/>
      <c r="AQ5" s="450"/>
      <c r="AR5" s="450"/>
      <c r="AS5" s="292" t="s">
        <v>207</v>
      </c>
      <c r="AT5" s="451"/>
      <c r="AU5" s="451"/>
      <c r="AV5" s="451"/>
      <c r="AW5" s="290" t="s">
        <v>206</v>
      </c>
      <c r="AX5" s="451"/>
      <c r="AY5" s="451"/>
      <c r="AZ5" s="451"/>
      <c r="BA5" s="451"/>
      <c r="BB5" s="282"/>
      <c r="BC5" s="282"/>
      <c r="BD5" s="282"/>
    </row>
    <row r="6" spans="1:56" ht="34.5" x14ac:dyDescent="0.2">
      <c r="A6" s="450" t="s">
        <v>205</v>
      </c>
      <c r="B6" s="291" t="s">
        <v>201</v>
      </c>
      <c r="C6" s="291" t="s">
        <v>201</v>
      </c>
      <c r="D6" s="291" t="s">
        <v>201</v>
      </c>
      <c r="E6" s="291" t="s">
        <v>201</v>
      </c>
      <c r="F6" s="291" t="s">
        <v>201</v>
      </c>
      <c r="G6" s="291" t="s">
        <v>201</v>
      </c>
      <c r="H6" s="291" t="s">
        <v>201</v>
      </c>
      <c r="I6" s="291" t="s">
        <v>201</v>
      </c>
      <c r="J6" s="291" t="s">
        <v>201</v>
      </c>
      <c r="K6" s="291" t="s">
        <v>201</v>
      </c>
      <c r="L6" s="291" t="s">
        <v>201</v>
      </c>
      <c r="M6" s="291" t="s">
        <v>201</v>
      </c>
      <c r="N6" s="291" t="s">
        <v>201</v>
      </c>
      <c r="O6" s="291" t="s">
        <v>201</v>
      </c>
      <c r="P6" s="291" t="s">
        <v>201</v>
      </c>
      <c r="Q6" s="291" t="s">
        <v>201</v>
      </c>
      <c r="R6" s="291" t="s">
        <v>201</v>
      </c>
      <c r="S6" s="452" t="s">
        <v>202</v>
      </c>
      <c r="T6" s="452" t="s">
        <v>202</v>
      </c>
      <c r="U6" s="291" t="s">
        <v>201</v>
      </c>
      <c r="V6" s="291" t="s">
        <v>201</v>
      </c>
      <c r="W6" s="291" t="s">
        <v>201</v>
      </c>
      <c r="X6" s="291" t="s">
        <v>201</v>
      </c>
      <c r="Y6" s="291" t="s">
        <v>201</v>
      </c>
      <c r="Z6" s="291" t="s">
        <v>201</v>
      </c>
      <c r="AA6" s="291" t="s">
        <v>201</v>
      </c>
      <c r="AB6" s="291" t="s">
        <v>201</v>
      </c>
      <c r="AC6" s="291" t="s">
        <v>201</v>
      </c>
      <c r="AD6" s="291" t="s">
        <v>201</v>
      </c>
      <c r="AE6" s="291" t="s">
        <v>201</v>
      </c>
      <c r="AF6" s="291" t="s">
        <v>201</v>
      </c>
      <c r="AG6" s="291" t="s">
        <v>201</v>
      </c>
      <c r="AH6" s="291" t="s">
        <v>201</v>
      </c>
      <c r="AI6" s="291" t="s">
        <v>201</v>
      </c>
      <c r="AJ6" s="291" t="s">
        <v>201</v>
      </c>
      <c r="AK6" s="291" t="s">
        <v>201</v>
      </c>
      <c r="AL6" s="291" t="s">
        <v>201</v>
      </c>
      <c r="AM6" s="291" t="s">
        <v>201</v>
      </c>
      <c r="AN6" s="291" t="s">
        <v>201</v>
      </c>
      <c r="AO6" s="291" t="s">
        <v>201</v>
      </c>
      <c r="AP6" s="291" t="s">
        <v>201</v>
      </c>
      <c r="AQ6" s="311" t="s">
        <v>201</v>
      </c>
      <c r="AR6" s="388"/>
      <c r="AS6" s="450" t="s">
        <v>202</v>
      </c>
      <c r="AT6" s="451" t="s">
        <v>202</v>
      </c>
      <c r="AU6" s="451" t="s">
        <v>202</v>
      </c>
      <c r="AV6" s="451" t="s">
        <v>202</v>
      </c>
      <c r="AW6" s="451" t="s">
        <v>202</v>
      </c>
      <c r="AX6" s="451" t="s">
        <v>202</v>
      </c>
      <c r="AY6" s="451" t="s">
        <v>202</v>
      </c>
      <c r="AZ6" s="451" t="s">
        <v>202</v>
      </c>
      <c r="BA6" s="451" t="s">
        <v>202</v>
      </c>
      <c r="BB6" s="283"/>
      <c r="BC6" s="283"/>
      <c r="BD6" s="283"/>
    </row>
    <row r="7" spans="1:56" ht="34.5" x14ac:dyDescent="0.2">
      <c r="A7" s="450"/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453"/>
      <c r="T7" s="453"/>
      <c r="U7" s="288"/>
      <c r="V7" s="288"/>
      <c r="W7" s="288"/>
      <c r="X7" s="288"/>
      <c r="Y7" s="288"/>
      <c r="Z7" s="288"/>
      <c r="AA7" s="288"/>
      <c r="AB7" s="288"/>
      <c r="AC7" s="288"/>
      <c r="AD7" s="288"/>
      <c r="AE7" s="288"/>
      <c r="AF7" s="288"/>
      <c r="AG7" s="288"/>
      <c r="AH7" s="288"/>
      <c r="AI7" s="288"/>
      <c r="AJ7" s="288"/>
      <c r="AK7" s="288"/>
      <c r="AL7" s="288"/>
      <c r="AM7" s="288"/>
      <c r="AN7" s="288"/>
      <c r="AO7" s="362"/>
      <c r="AP7" s="288"/>
      <c r="AQ7" s="312"/>
      <c r="AR7" s="389" t="s">
        <v>200</v>
      </c>
      <c r="AS7" s="450"/>
      <c r="AT7" s="458"/>
      <c r="AU7" s="454"/>
      <c r="AV7" s="454"/>
      <c r="AW7" s="454"/>
      <c r="AX7" s="454"/>
      <c r="AY7" s="454"/>
      <c r="AZ7" s="454"/>
      <c r="BA7" s="454"/>
      <c r="BB7" s="283"/>
      <c r="BC7" s="283"/>
      <c r="BD7" s="283"/>
    </row>
    <row r="8" spans="1:56" ht="34.5" x14ac:dyDescent="0.45">
      <c r="A8" s="460" t="s">
        <v>203</v>
      </c>
      <c r="B8" s="291" t="s">
        <v>201</v>
      </c>
      <c r="C8" s="291" t="s">
        <v>201</v>
      </c>
      <c r="D8" s="291" t="s">
        <v>201</v>
      </c>
      <c r="E8" s="291" t="s">
        <v>201</v>
      </c>
      <c r="F8" s="291" t="s">
        <v>201</v>
      </c>
      <c r="G8" s="291" t="s">
        <v>201</v>
      </c>
      <c r="H8" s="291" t="s">
        <v>201</v>
      </c>
      <c r="I8" s="291" t="s">
        <v>201</v>
      </c>
      <c r="J8" s="291" t="s">
        <v>201</v>
      </c>
      <c r="K8" s="291" t="s">
        <v>201</v>
      </c>
      <c r="L8" s="291" t="s">
        <v>201</v>
      </c>
      <c r="M8" s="291" t="s">
        <v>201</v>
      </c>
      <c r="N8" s="291" t="s">
        <v>201</v>
      </c>
      <c r="O8" s="291" t="s">
        <v>201</v>
      </c>
      <c r="P8" s="291"/>
      <c r="Q8" s="291"/>
      <c r="R8" s="343"/>
      <c r="S8" s="452" t="s">
        <v>202</v>
      </c>
      <c r="T8" s="452" t="s">
        <v>202</v>
      </c>
      <c r="U8" s="291" t="s">
        <v>201</v>
      </c>
      <c r="V8" s="291" t="s">
        <v>201</v>
      </c>
      <c r="W8" s="291" t="s">
        <v>201</v>
      </c>
      <c r="X8" s="291" t="s">
        <v>201</v>
      </c>
      <c r="Y8" s="291" t="s">
        <v>201</v>
      </c>
      <c r="Z8" s="291" t="s">
        <v>201</v>
      </c>
      <c r="AA8" s="291" t="s">
        <v>200</v>
      </c>
      <c r="AB8" s="291" t="s">
        <v>200</v>
      </c>
      <c r="AC8" s="291" t="s">
        <v>200</v>
      </c>
      <c r="AD8" s="291" t="s">
        <v>200</v>
      </c>
      <c r="AE8" s="291"/>
      <c r="AF8" s="291"/>
      <c r="AG8" s="291"/>
      <c r="AH8" s="291"/>
      <c r="AI8" s="291"/>
      <c r="AJ8" s="291"/>
      <c r="AK8" s="291"/>
      <c r="AL8" s="291"/>
      <c r="AM8" s="291"/>
      <c r="AN8" s="363"/>
      <c r="AO8" s="382"/>
      <c r="AP8" s="390"/>
      <c r="AQ8" s="388"/>
      <c r="AR8" s="469" t="s">
        <v>188</v>
      </c>
      <c r="AS8" s="471"/>
      <c r="AT8" s="471"/>
      <c r="AU8" s="471"/>
      <c r="AV8" s="293"/>
      <c r="AW8" s="293"/>
      <c r="AX8" s="293"/>
      <c r="AY8" s="293"/>
      <c r="AZ8" s="293"/>
      <c r="BA8" s="293"/>
      <c r="BB8" s="283"/>
      <c r="BC8" s="283"/>
      <c r="BD8" s="283"/>
    </row>
    <row r="9" spans="1:56" ht="34.5" x14ac:dyDescent="0.45">
      <c r="A9" s="460"/>
      <c r="B9" s="288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 t="s">
        <v>200</v>
      </c>
      <c r="Q9" s="288" t="s">
        <v>200</v>
      </c>
      <c r="R9" s="295" t="s">
        <v>200</v>
      </c>
      <c r="S9" s="453"/>
      <c r="T9" s="453"/>
      <c r="U9" s="294"/>
      <c r="V9" s="288"/>
      <c r="W9" s="288"/>
      <c r="X9" s="288"/>
      <c r="Y9" s="288"/>
      <c r="Z9" s="288"/>
      <c r="AA9" s="288" t="s">
        <v>201</v>
      </c>
      <c r="AB9" s="288"/>
      <c r="AC9" s="288"/>
      <c r="AD9" s="288" t="s">
        <v>199</v>
      </c>
      <c r="AE9" s="288" t="s">
        <v>199</v>
      </c>
      <c r="AF9" s="288" t="s">
        <v>199</v>
      </c>
      <c r="AG9" s="288" t="s">
        <v>199</v>
      </c>
      <c r="AH9" s="288" t="s">
        <v>199</v>
      </c>
      <c r="AI9" s="288" t="s">
        <v>199</v>
      </c>
      <c r="AJ9" s="288" t="s">
        <v>199</v>
      </c>
      <c r="AK9" s="288" t="s">
        <v>199</v>
      </c>
      <c r="AL9" s="288" t="s">
        <v>199</v>
      </c>
      <c r="AM9" s="295" t="s">
        <v>199</v>
      </c>
      <c r="AN9" s="381" t="s">
        <v>199</v>
      </c>
      <c r="AO9" s="295" t="s">
        <v>199</v>
      </c>
      <c r="AP9" s="391" t="s">
        <v>199</v>
      </c>
      <c r="AQ9" s="295" t="s">
        <v>199</v>
      </c>
      <c r="AR9" s="470"/>
      <c r="AS9" s="473"/>
      <c r="AT9" s="472"/>
      <c r="AU9" s="472"/>
      <c r="AV9" s="296"/>
      <c r="AW9" s="296"/>
      <c r="AX9" s="296"/>
      <c r="AY9" s="296"/>
      <c r="AZ9" s="296"/>
      <c r="BA9" s="296"/>
      <c r="BB9" s="283"/>
      <c r="BC9" s="283"/>
      <c r="BD9" s="283"/>
    </row>
    <row r="10" spans="1:56" ht="35.25" x14ac:dyDescent="0.5">
      <c r="A10" s="297"/>
      <c r="B10" s="297"/>
      <c r="C10" s="297"/>
      <c r="D10" s="297"/>
      <c r="E10" s="297"/>
      <c r="F10" s="297"/>
      <c r="G10" s="297"/>
      <c r="H10" s="297"/>
      <c r="I10" s="297"/>
      <c r="J10" s="297"/>
      <c r="K10" s="298"/>
      <c r="L10" s="298"/>
      <c r="M10" s="298"/>
      <c r="N10" s="298"/>
      <c r="O10" s="299"/>
      <c r="P10" s="299"/>
      <c r="Q10" s="299"/>
      <c r="R10" s="299"/>
      <c r="S10" s="298"/>
      <c r="T10" s="298"/>
      <c r="U10" s="298"/>
      <c r="V10" s="298"/>
      <c r="W10" s="300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3"/>
      <c r="AK10" s="293"/>
      <c r="AL10" s="293"/>
      <c r="AM10" s="293"/>
      <c r="AN10" s="293"/>
      <c r="AO10" s="293"/>
      <c r="AP10" s="296"/>
      <c r="AQ10" s="296"/>
      <c r="AR10" s="296"/>
      <c r="AS10" s="296"/>
      <c r="AT10" s="296"/>
      <c r="AU10" s="296"/>
      <c r="AV10" s="296"/>
      <c r="AW10" s="296"/>
      <c r="AX10" s="296"/>
      <c r="AY10" s="296"/>
      <c r="AZ10" s="296"/>
      <c r="BA10" s="296"/>
      <c r="BB10" s="284"/>
      <c r="BC10" s="284"/>
      <c r="BD10" s="284"/>
    </row>
    <row r="11" spans="1:56" ht="106.5" customHeight="1" x14ac:dyDescent="0.45">
      <c r="A11" s="296"/>
      <c r="B11" s="468" t="s">
        <v>198</v>
      </c>
      <c r="C11" s="468"/>
      <c r="D11" s="468"/>
      <c r="E11" s="301"/>
      <c r="F11" s="296"/>
      <c r="G11" s="468" t="s">
        <v>197</v>
      </c>
      <c r="H11" s="468"/>
      <c r="I11" s="468"/>
      <c r="J11" s="296"/>
      <c r="K11" s="296"/>
      <c r="L11" s="468" t="s">
        <v>196</v>
      </c>
      <c r="M11" s="468"/>
      <c r="N11" s="468"/>
      <c r="O11" s="286"/>
      <c r="P11" s="286"/>
      <c r="Q11" s="468" t="s">
        <v>195</v>
      </c>
      <c r="R11" s="468"/>
      <c r="S11" s="468"/>
      <c r="T11" s="296"/>
      <c r="U11" s="296"/>
      <c r="V11" s="468" t="s">
        <v>194</v>
      </c>
      <c r="W11" s="468"/>
      <c r="X11" s="468"/>
      <c r="Y11" s="296"/>
      <c r="Z11" s="296"/>
      <c r="AA11" s="468" t="s">
        <v>193</v>
      </c>
      <c r="AB11" s="468"/>
      <c r="AC11" s="468"/>
      <c r="AD11" s="296"/>
      <c r="AE11" s="296"/>
      <c r="AF11" s="296"/>
      <c r="AG11" s="296"/>
      <c r="AH11" s="296"/>
      <c r="AI11" s="296"/>
      <c r="AJ11" s="296"/>
      <c r="AK11" s="296"/>
      <c r="AL11" s="296"/>
      <c r="AM11" s="296"/>
      <c r="AN11" s="296"/>
      <c r="AO11" s="296"/>
      <c r="AP11" s="296"/>
      <c r="AQ11" s="296"/>
      <c r="AR11" s="296"/>
      <c r="AS11" s="296"/>
      <c r="AT11" s="296"/>
      <c r="AU11" s="296"/>
      <c r="AV11" s="296"/>
      <c r="AW11" s="296"/>
      <c r="AX11" s="296"/>
      <c r="AY11" s="296"/>
      <c r="AZ11" s="296"/>
      <c r="BA11" s="296"/>
      <c r="BB11" s="284"/>
      <c r="BC11" s="284"/>
      <c r="BD11" s="284"/>
    </row>
    <row r="12" spans="1:56" ht="34.5" x14ac:dyDescent="0.45">
      <c r="A12" s="296"/>
      <c r="B12" s="462" t="s">
        <v>192</v>
      </c>
      <c r="C12" s="463"/>
      <c r="D12" s="464"/>
      <c r="E12" s="296"/>
      <c r="F12" s="296"/>
      <c r="G12" s="462" t="s">
        <v>191</v>
      </c>
      <c r="H12" s="463"/>
      <c r="I12" s="464"/>
      <c r="J12" s="296"/>
      <c r="K12" s="296"/>
      <c r="L12" s="462" t="s">
        <v>190</v>
      </c>
      <c r="M12" s="463"/>
      <c r="N12" s="464"/>
      <c r="O12" s="286"/>
      <c r="P12" s="286"/>
      <c r="Q12" s="462" t="s">
        <v>189</v>
      </c>
      <c r="R12" s="463"/>
      <c r="S12" s="464"/>
      <c r="T12" s="296"/>
      <c r="U12" s="296"/>
      <c r="V12" s="462" t="s">
        <v>188</v>
      </c>
      <c r="W12" s="463"/>
      <c r="X12" s="464"/>
      <c r="Y12" s="296"/>
      <c r="Z12" s="296"/>
      <c r="AA12" s="462" t="s">
        <v>187</v>
      </c>
      <c r="AB12" s="463"/>
      <c r="AC12" s="464"/>
      <c r="AD12" s="296"/>
      <c r="AE12" s="296"/>
      <c r="AF12" s="296"/>
      <c r="AG12" s="296"/>
      <c r="AH12" s="296"/>
      <c r="AI12" s="296"/>
      <c r="AJ12" s="296"/>
      <c r="AK12" s="296"/>
      <c r="AL12" s="296"/>
      <c r="AM12" s="296"/>
      <c r="AN12" s="296"/>
      <c r="AO12" s="296"/>
      <c r="AP12" s="296"/>
      <c r="AQ12" s="296"/>
      <c r="AR12" s="296"/>
      <c r="AS12" s="296"/>
      <c r="AT12" s="296"/>
      <c r="AU12" s="296"/>
      <c r="AV12" s="296"/>
      <c r="AW12" s="296"/>
      <c r="AX12" s="296"/>
      <c r="AY12" s="296"/>
      <c r="AZ12" s="296"/>
      <c r="BA12" s="296"/>
      <c r="BB12" s="284"/>
      <c r="BC12" s="284"/>
      <c r="BD12" s="284"/>
    </row>
    <row r="13" spans="1:56" ht="34.5" x14ac:dyDescent="0.45">
      <c r="A13" s="296"/>
      <c r="B13" s="465"/>
      <c r="C13" s="466"/>
      <c r="D13" s="467"/>
      <c r="E13" s="296"/>
      <c r="F13" s="296"/>
      <c r="G13" s="465"/>
      <c r="H13" s="466"/>
      <c r="I13" s="467"/>
      <c r="J13" s="296"/>
      <c r="K13" s="296"/>
      <c r="L13" s="465"/>
      <c r="M13" s="466"/>
      <c r="N13" s="467"/>
      <c r="O13" s="286"/>
      <c r="P13" s="286"/>
      <c r="Q13" s="465"/>
      <c r="R13" s="466"/>
      <c r="S13" s="467"/>
      <c r="T13" s="296"/>
      <c r="U13" s="296"/>
      <c r="V13" s="465"/>
      <c r="W13" s="466"/>
      <c r="X13" s="467"/>
      <c r="Y13" s="296"/>
      <c r="Z13" s="296"/>
      <c r="AA13" s="465"/>
      <c r="AB13" s="466"/>
      <c r="AC13" s="467"/>
      <c r="AD13" s="296"/>
      <c r="AE13" s="296"/>
      <c r="AF13" s="296"/>
      <c r="AG13" s="296"/>
      <c r="AH13" s="296"/>
      <c r="AI13" s="296"/>
      <c r="AJ13" s="296"/>
      <c r="AK13" s="296"/>
      <c r="AL13" s="296"/>
      <c r="AM13" s="296"/>
      <c r="AN13" s="296"/>
      <c r="AO13" s="296"/>
      <c r="AP13" s="296"/>
      <c r="AQ13" s="296"/>
      <c r="AR13" s="296"/>
      <c r="AS13" s="296"/>
      <c r="AT13" s="296"/>
      <c r="AU13" s="296"/>
      <c r="AV13" s="296"/>
      <c r="AW13" s="296"/>
      <c r="AX13" s="296"/>
      <c r="AY13" s="296"/>
      <c r="AZ13" s="296"/>
      <c r="BA13" s="296"/>
      <c r="BB13" s="284"/>
      <c r="BC13" s="284"/>
      <c r="BD13" s="284"/>
    </row>
    <row r="14" spans="1:56" ht="34.5" x14ac:dyDescent="0.45">
      <c r="A14" s="296"/>
      <c r="B14" s="296"/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6"/>
      <c r="N14" s="296"/>
      <c r="O14" s="286"/>
      <c r="P14" s="286"/>
      <c r="Q14" s="286"/>
      <c r="R14" s="286"/>
      <c r="S14" s="296"/>
      <c r="T14" s="296"/>
      <c r="U14" s="296"/>
      <c r="V14" s="296"/>
      <c r="W14" s="302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296"/>
      <c r="AN14" s="296"/>
      <c r="AO14" s="296"/>
      <c r="AP14" s="296"/>
      <c r="AQ14" s="296"/>
      <c r="AR14" s="296"/>
      <c r="AS14" s="296"/>
      <c r="AT14" s="296"/>
      <c r="AU14" s="296"/>
      <c r="AV14" s="296"/>
      <c r="AW14" s="296"/>
      <c r="AX14" s="296"/>
      <c r="AY14" s="296"/>
      <c r="AZ14" s="296"/>
      <c r="BA14" s="296"/>
      <c r="BB14" s="284"/>
      <c r="BC14" s="284"/>
      <c r="BD14" s="284"/>
    </row>
    <row r="15" spans="1:56" ht="34.5" x14ac:dyDescent="0.45">
      <c r="A15" s="296"/>
      <c r="B15" s="296"/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86"/>
      <c r="P15" s="286"/>
      <c r="Q15" s="286"/>
      <c r="R15" s="286"/>
      <c r="S15" s="296"/>
      <c r="T15" s="296"/>
      <c r="U15" s="296"/>
      <c r="V15" s="296"/>
      <c r="W15" s="302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84"/>
      <c r="BC15" s="284"/>
      <c r="BD15" s="284"/>
    </row>
    <row r="16" spans="1:56" ht="34.5" x14ac:dyDescent="0.45">
      <c r="A16" s="296"/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86"/>
      <c r="P16" s="286"/>
      <c r="Q16" s="286"/>
      <c r="R16" s="286"/>
      <c r="S16" s="296"/>
      <c r="T16" s="296"/>
      <c r="U16" s="296"/>
      <c r="V16" s="296"/>
      <c r="W16" s="302"/>
      <c r="X16" s="296"/>
      <c r="Y16" s="296"/>
      <c r="Z16" s="296"/>
      <c r="AA16" s="296"/>
      <c r="AB16" s="296"/>
      <c r="AC16" s="296"/>
      <c r="AD16" s="296"/>
      <c r="AE16" s="296"/>
      <c r="AF16" s="296"/>
      <c r="AG16" s="296"/>
      <c r="AH16" s="296"/>
      <c r="AI16" s="296"/>
      <c r="AJ16" s="296"/>
      <c r="AK16" s="296"/>
      <c r="AL16" s="296"/>
      <c r="AM16" s="296"/>
      <c r="AN16" s="296"/>
      <c r="AO16" s="296"/>
      <c r="AP16" s="296"/>
      <c r="AQ16" s="296"/>
      <c r="AR16" s="296"/>
      <c r="AS16" s="296"/>
      <c r="AT16" s="296"/>
      <c r="AU16" s="296"/>
      <c r="AV16" s="296"/>
      <c r="AW16" s="296"/>
      <c r="AX16" s="296"/>
      <c r="AY16" s="296"/>
      <c r="AZ16" s="296"/>
      <c r="BA16" s="296"/>
      <c r="BB16" s="284"/>
      <c r="BC16" s="284"/>
      <c r="BD16" s="284"/>
    </row>
  </sheetData>
  <mergeCells count="86">
    <mergeCell ref="B12:D13"/>
    <mergeCell ref="G12:I13"/>
    <mergeCell ref="G11:I11"/>
    <mergeCell ref="L11:N11"/>
    <mergeCell ref="AU8:AU9"/>
    <mergeCell ref="AS8:AS9"/>
    <mergeCell ref="AT8:AT9"/>
    <mergeCell ref="V11:X11"/>
    <mergeCell ref="AA11:AC11"/>
    <mergeCell ref="B11:D11"/>
    <mergeCell ref="AP2:AR2"/>
    <mergeCell ref="L12:N13"/>
    <mergeCell ref="Q11:S11"/>
    <mergeCell ref="Q12:S13"/>
    <mergeCell ref="V12:X13"/>
    <mergeCell ref="T8:T9"/>
    <mergeCell ref="AK4:AK5"/>
    <mergeCell ref="AL4:AL5"/>
    <mergeCell ref="AM4:AM5"/>
    <mergeCell ref="AO4:AO5"/>
    <mergeCell ref="AN4:AN5"/>
    <mergeCell ref="K2:N2"/>
    <mergeCell ref="AB2:AE2"/>
    <mergeCell ref="AG2:AI2"/>
    <mergeCell ref="AA12:AC13"/>
    <mergeCell ref="AR8:AR9"/>
    <mergeCell ref="A2:A5"/>
    <mergeCell ref="S8:S9"/>
    <mergeCell ref="U4:U5"/>
    <mergeCell ref="V4:V5"/>
    <mergeCell ref="I4:I5"/>
    <mergeCell ref="A8:A9"/>
    <mergeCell ref="S6:S7"/>
    <mergeCell ref="A6:A7"/>
    <mergeCell ref="P2:R2"/>
    <mergeCell ref="E4:E5"/>
    <mergeCell ref="G2:I2"/>
    <mergeCell ref="M4:M5"/>
    <mergeCell ref="N4:N5"/>
    <mergeCell ref="K4:K5"/>
    <mergeCell ref="B4:B5"/>
    <mergeCell ref="B2:E2"/>
    <mergeCell ref="BA6:BA7"/>
    <mergeCell ref="C4:C5"/>
    <mergeCell ref="AX4:AX5"/>
    <mergeCell ref="AT4:AT5"/>
    <mergeCell ref="AU4:AU5"/>
    <mergeCell ref="P4:P5"/>
    <mergeCell ref="Q4:Q5"/>
    <mergeCell ref="R4:R5"/>
    <mergeCell ref="AV4:AV5"/>
    <mergeCell ref="AX6:AX7"/>
    <mergeCell ref="D4:D5"/>
    <mergeCell ref="AW6:AW7"/>
    <mergeCell ref="AY6:AY7"/>
    <mergeCell ref="AS6:AS7"/>
    <mergeCell ref="H4:H5"/>
    <mergeCell ref="L4:L5"/>
    <mergeCell ref="G4:G5"/>
    <mergeCell ref="AP4:AP5"/>
    <mergeCell ref="AR4:AR5"/>
    <mergeCell ref="AQ4:AQ5"/>
    <mergeCell ref="AH4:AH5"/>
    <mergeCell ref="AI4:AI5"/>
    <mergeCell ref="AY4:AY5"/>
    <mergeCell ref="AZ4:AZ5"/>
    <mergeCell ref="AC4:AC5"/>
    <mergeCell ref="AE4:AE5"/>
    <mergeCell ref="AV6:AV7"/>
    <mergeCell ref="AT6:AT7"/>
    <mergeCell ref="AX2:BA2"/>
    <mergeCell ref="BA4:BA5"/>
    <mergeCell ref="T6:T7"/>
    <mergeCell ref="AU6:AU7"/>
    <mergeCell ref="AG4:AG5"/>
    <mergeCell ref="T2:V2"/>
    <mergeCell ref="T4:T5"/>
    <mergeCell ref="AK2:AN2"/>
    <mergeCell ref="AT2:AV2"/>
    <mergeCell ref="X2:Z2"/>
    <mergeCell ref="X4:X5"/>
    <mergeCell ref="Y4:Y5"/>
    <mergeCell ref="Z4:Z5"/>
    <mergeCell ref="AZ6:AZ7"/>
    <mergeCell ref="AB4:AB5"/>
    <mergeCell ref="AD4:AD5"/>
  </mergeCells>
  <pageMargins left="0.7" right="0.7" top="0.75" bottom="0.75" header="0.3" footer="0.3"/>
  <pageSetup paperSize="9" scale="26" fitToHeight="0" orientation="landscape" r:id="rId1"/>
  <colBreaks count="1" manualBreakCount="1">
    <brk id="54" max="3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view="pageBreakPreview" zoomScale="60" zoomScaleNormal="100" workbookViewId="0">
      <selection activeCell="F10" sqref="F10"/>
    </sheetView>
  </sheetViews>
  <sheetFormatPr defaultColWidth="9.140625" defaultRowHeight="18.75" x14ac:dyDescent="0.3"/>
  <cols>
    <col min="1" max="8" width="15.7109375" style="231" customWidth="1"/>
    <col min="9" max="16384" width="9.140625" style="231"/>
  </cols>
  <sheetData>
    <row r="1" spans="1:12" s="232" customFormat="1" ht="28.5" customHeight="1" x14ac:dyDescent="0.2">
      <c r="A1" s="474" t="s">
        <v>249</v>
      </c>
      <c r="B1" s="474"/>
      <c r="C1" s="474"/>
      <c r="D1" s="474"/>
      <c r="E1" s="474"/>
      <c r="F1" s="474"/>
      <c r="G1" s="474"/>
      <c r="H1" s="474"/>
    </row>
    <row r="2" spans="1:12" s="236" customFormat="1" ht="138.75" customHeight="1" x14ac:dyDescent="0.3">
      <c r="A2" s="238" t="s">
        <v>228</v>
      </c>
      <c r="B2" s="238" t="s">
        <v>248</v>
      </c>
      <c r="C2" s="238" t="s">
        <v>197</v>
      </c>
      <c r="D2" s="238" t="s">
        <v>196</v>
      </c>
      <c r="E2" s="238" t="s">
        <v>195</v>
      </c>
      <c r="F2" s="238" t="s">
        <v>194</v>
      </c>
      <c r="G2" s="238" t="s">
        <v>193</v>
      </c>
      <c r="H2" s="238" t="s">
        <v>247</v>
      </c>
      <c r="I2" s="237"/>
      <c r="J2" s="237"/>
      <c r="K2" s="237"/>
      <c r="L2" s="237"/>
    </row>
    <row r="3" spans="1:12" s="232" customFormat="1" ht="39.950000000000003" customHeight="1" x14ac:dyDescent="0.2">
      <c r="A3" s="235" t="s">
        <v>205</v>
      </c>
      <c r="B3" s="235">
        <f>41-C3-D3-E3-F3</f>
        <v>40</v>
      </c>
      <c r="C3" s="235">
        <v>1</v>
      </c>
      <c r="D3" s="235">
        <v>0</v>
      </c>
      <c r="E3" s="235">
        <v>0</v>
      </c>
      <c r="F3" s="235">
        <v>0</v>
      </c>
      <c r="G3" s="235">
        <v>11</v>
      </c>
      <c r="H3" s="235">
        <f>SUM(B3:G3)</f>
        <v>52</v>
      </c>
    </row>
    <row r="4" spans="1:12" s="232" customFormat="1" ht="39.950000000000003" customHeight="1" thickBot="1" x14ac:dyDescent="0.25">
      <c r="A4" s="235" t="s">
        <v>204</v>
      </c>
      <c r="B4" s="235">
        <f>41-C4-D4-E4-F4</f>
        <v>20.7</v>
      </c>
      <c r="C4" s="235">
        <v>6</v>
      </c>
      <c r="D4" s="235">
        <v>13.3</v>
      </c>
      <c r="E4" s="235">
        <v>0</v>
      </c>
      <c r="F4" s="235">
        <v>1</v>
      </c>
      <c r="G4" s="235">
        <v>11</v>
      </c>
      <c r="H4" s="235">
        <f>SUM(B4:G4)</f>
        <v>52</v>
      </c>
    </row>
    <row r="5" spans="1:12" s="232" customFormat="1" ht="22.5" customHeight="1" thickBot="1" x14ac:dyDescent="0.25">
      <c r="A5" s="234" t="s">
        <v>24</v>
      </c>
      <c r="B5" s="233">
        <f t="shared" ref="B5:H5" si="0">SUM(B3:B4)</f>
        <v>60.7</v>
      </c>
      <c r="C5" s="233">
        <f t="shared" si="0"/>
        <v>7</v>
      </c>
      <c r="D5" s="233">
        <f t="shared" si="0"/>
        <v>13.3</v>
      </c>
      <c r="E5" s="233">
        <f t="shared" si="0"/>
        <v>0</v>
      </c>
      <c r="F5" s="233">
        <f t="shared" si="0"/>
        <v>1</v>
      </c>
      <c r="G5" s="233">
        <f t="shared" si="0"/>
        <v>22</v>
      </c>
      <c r="H5" s="233">
        <f t="shared" si="0"/>
        <v>104</v>
      </c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Y76"/>
  <sheetViews>
    <sheetView topLeftCell="A49" zoomScale="70" zoomScaleNormal="70" workbookViewId="0">
      <selection activeCell="AW67" sqref="AW67"/>
    </sheetView>
  </sheetViews>
  <sheetFormatPr defaultRowHeight="12.75" x14ac:dyDescent="0.2"/>
  <cols>
    <col min="2" max="2" width="5.85546875" customWidth="1"/>
    <col min="3" max="6" width="9.140625" hidden="1" customWidth="1"/>
    <col min="10" max="10" width="8.5703125" customWidth="1"/>
    <col min="11" max="28" width="9.140625" hidden="1" customWidth="1"/>
    <col min="29" max="29" width="4.7109375" customWidth="1"/>
    <col min="30" max="30" width="3.140625" customWidth="1"/>
    <col min="31" max="33" width="7.7109375" customWidth="1"/>
    <col min="37" max="37" width="11.28515625" bestFit="1" customWidth="1"/>
    <col min="39" max="39" width="12.140625" customWidth="1"/>
    <col min="40" max="40" width="12.28515625" customWidth="1"/>
    <col min="41" max="41" width="7.5703125" customWidth="1"/>
  </cols>
  <sheetData>
    <row r="2" spans="1:49" ht="36" customHeight="1" thickBot="1" x14ac:dyDescent="0.25">
      <c r="A2" s="573" t="s">
        <v>186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573"/>
      <c r="Z2" s="573"/>
      <c r="AA2" s="573"/>
      <c r="AB2" s="573"/>
      <c r="AC2" s="574"/>
      <c r="AD2" s="574"/>
      <c r="AE2" s="574"/>
      <c r="AF2" s="574"/>
      <c r="AG2" s="574"/>
      <c r="AH2" s="573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4"/>
      <c r="AU2" s="1"/>
      <c r="AV2" s="1"/>
      <c r="AW2" s="1"/>
    </row>
    <row r="3" spans="1:49" ht="18.75" x14ac:dyDescent="0.2">
      <c r="A3" s="575" t="s">
        <v>5</v>
      </c>
      <c r="B3" s="576"/>
      <c r="C3" s="576"/>
      <c r="D3" s="576"/>
      <c r="E3" s="576"/>
      <c r="F3" s="576"/>
      <c r="G3" s="581" t="s">
        <v>39</v>
      </c>
      <c r="H3" s="582"/>
      <c r="I3" s="582"/>
      <c r="J3" s="582"/>
      <c r="K3" s="582"/>
      <c r="L3" s="582"/>
      <c r="M3" s="582"/>
      <c r="N3" s="582"/>
      <c r="O3" s="582"/>
      <c r="P3" s="582"/>
      <c r="Q3" s="582"/>
      <c r="R3" s="582"/>
      <c r="S3" s="582"/>
      <c r="T3" s="582"/>
      <c r="U3" s="582"/>
      <c r="V3" s="582"/>
      <c r="W3" s="582"/>
      <c r="X3" s="582"/>
      <c r="Y3" s="582"/>
      <c r="Z3" s="582"/>
      <c r="AA3" s="582"/>
      <c r="AB3" s="583"/>
      <c r="AC3" s="597" t="s">
        <v>41</v>
      </c>
      <c r="AD3" s="598"/>
      <c r="AE3" s="598"/>
      <c r="AF3" s="598"/>
      <c r="AG3" s="598"/>
      <c r="AH3" s="587" t="s">
        <v>110</v>
      </c>
      <c r="AI3" s="589" t="s">
        <v>17</v>
      </c>
      <c r="AJ3" s="589"/>
      <c r="AK3" s="589"/>
      <c r="AL3" s="589"/>
      <c r="AM3" s="589"/>
      <c r="AN3" s="589"/>
      <c r="AO3" s="589"/>
      <c r="AP3" s="589"/>
      <c r="AQ3" s="589" t="s">
        <v>78</v>
      </c>
      <c r="AR3" s="589"/>
      <c r="AS3" s="589"/>
      <c r="AT3" s="589"/>
      <c r="AU3" s="481" t="s">
        <v>375</v>
      </c>
      <c r="AV3" s="483" t="s">
        <v>376</v>
      </c>
      <c r="AW3" s="1"/>
    </row>
    <row r="4" spans="1:49" ht="18.75" x14ac:dyDescent="0.2">
      <c r="A4" s="577"/>
      <c r="B4" s="578"/>
      <c r="C4" s="578"/>
      <c r="D4" s="578"/>
      <c r="E4" s="578"/>
      <c r="F4" s="578"/>
      <c r="G4" s="584"/>
      <c r="H4" s="585"/>
      <c r="I4" s="585"/>
      <c r="J4" s="585"/>
      <c r="K4" s="585"/>
      <c r="L4" s="585"/>
      <c r="M4" s="585"/>
      <c r="N4" s="585"/>
      <c r="O4" s="585"/>
      <c r="P4" s="585"/>
      <c r="Q4" s="585"/>
      <c r="R4" s="585"/>
      <c r="S4" s="585"/>
      <c r="T4" s="585"/>
      <c r="U4" s="585"/>
      <c r="V4" s="585"/>
      <c r="W4" s="585"/>
      <c r="X4" s="585"/>
      <c r="Y4" s="585"/>
      <c r="Z4" s="585"/>
      <c r="AA4" s="585"/>
      <c r="AB4" s="586"/>
      <c r="AC4" s="598"/>
      <c r="AD4" s="598"/>
      <c r="AE4" s="598"/>
      <c r="AF4" s="598"/>
      <c r="AG4" s="598"/>
      <c r="AH4" s="588"/>
      <c r="AI4" s="590" t="s">
        <v>100</v>
      </c>
      <c r="AJ4" s="588" t="s">
        <v>38</v>
      </c>
      <c r="AK4" s="591" t="s">
        <v>67</v>
      </c>
      <c r="AL4" s="591"/>
      <c r="AM4" s="591"/>
      <c r="AN4" s="591"/>
      <c r="AO4" s="591"/>
      <c r="AP4" s="591"/>
      <c r="AQ4" s="592" t="s">
        <v>0</v>
      </c>
      <c r="AR4" s="592"/>
      <c r="AS4" s="592" t="s">
        <v>1</v>
      </c>
      <c r="AT4" s="592"/>
      <c r="AU4" s="482"/>
      <c r="AV4" s="484"/>
      <c r="AW4" s="1"/>
    </row>
    <row r="5" spans="1:49" ht="18.75" customHeight="1" x14ac:dyDescent="0.2">
      <c r="A5" s="577"/>
      <c r="B5" s="578"/>
      <c r="C5" s="578"/>
      <c r="D5" s="578"/>
      <c r="E5" s="578"/>
      <c r="F5" s="578"/>
      <c r="G5" s="584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  <c r="U5" s="585"/>
      <c r="V5" s="585"/>
      <c r="W5" s="585"/>
      <c r="X5" s="585"/>
      <c r="Y5" s="585"/>
      <c r="Z5" s="585"/>
      <c r="AA5" s="585"/>
      <c r="AB5" s="586"/>
      <c r="AC5" s="598"/>
      <c r="AD5" s="598"/>
      <c r="AE5" s="598"/>
      <c r="AF5" s="598"/>
      <c r="AG5" s="598"/>
      <c r="AH5" s="588"/>
      <c r="AI5" s="590"/>
      <c r="AJ5" s="588"/>
      <c r="AK5" s="593" t="s">
        <v>16</v>
      </c>
      <c r="AL5" s="589" t="s">
        <v>68</v>
      </c>
      <c r="AM5" s="589"/>
      <c r="AN5" s="589"/>
      <c r="AO5" s="589"/>
      <c r="AP5" s="589"/>
      <c r="AQ5" s="595" t="s">
        <v>25</v>
      </c>
      <c r="AR5" s="595" t="s">
        <v>332</v>
      </c>
      <c r="AS5" s="595" t="s">
        <v>333</v>
      </c>
      <c r="AT5" s="519" t="s">
        <v>334</v>
      </c>
      <c r="AU5" s="482"/>
      <c r="AV5" s="484"/>
      <c r="AW5" s="1"/>
    </row>
    <row r="6" spans="1:49" ht="12.75" customHeight="1" x14ac:dyDescent="0.2">
      <c r="A6" s="579"/>
      <c r="B6" s="580"/>
      <c r="C6" s="580"/>
      <c r="D6" s="580"/>
      <c r="E6" s="580"/>
      <c r="F6" s="580"/>
      <c r="G6" s="584"/>
      <c r="H6" s="585"/>
      <c r="I6" s="585"/>
      <c r="J6" s="585"/>
      <c r="K6" s="585"/>
      <c r="L6" s="585"/>
      <c r="M6" s="585"/>
      <c r="N6" s="585"/>
      <c r="O6" s="585"/>
      <c r="P6" s="585"/>
      <c r="Q6" s="585"/>
      <c r="R6" s="585"/>
      <c r="S6" s="585"/>
      <c r="T6" s="585"/>
      <c r="U6" s="585"/>
      <c r="V6" s="585"/>
      <c r="W6" s="585"/>
      <c r="X6" s="585"/>
      <c r="Y6" s="585"/>
      <c r="Z6" s="585"/>
      <c r="AA6" s="585"/>
      <c r="AB6" s="586"/>
      <c r="AC6" s="598"/>
      <c r="AD6" s="598"/>
      <c r="AE6" s="598"/>
      <c r="AF6" s="598"/>
      <c r="AG6" s="598"/>
      <c r="AH6" s="588"/>
      <c r="AI6" s="590"/>
      <c r="AJ6" s="588"/>
      <c r="AK6" s="590"/>
      <c r="AL6" s="570" t="s">
        <v>69</v>
      </c>
      <c r="AM6" s="572" t="s">
        <v>70</v>
      </c>
      <c r="AN6" s="572" t="s">
        <v>71</v>
      </c>
      <c r="AO6" s="601" t="s">
        <v>371</v>
      </c>
      <c r="AP6" s="603" t="s">
        <v>111</v>
      </c>
      <c r="AQ6" s="596"/>
      <c r="AR6" s="596"/>
      <c r="AS6" s="596"/>
      <c r="AT6" s="519"/>
      <c r="AU6" s="482"/>
      <c r="AV6" s="484"/>
      <c r="AW6" s="1"/>
    </row>
    <row r="7" spans="1:49" ht="105" customHeight="1" thickBot="1" x14ac:dyDescent="0.25">
      <c r="A7" s="579"/>
      <c r="B7" s="580"/>
      <c r="C7" s="580"/>
      <c r="D7" s="580"/>
      <c r="E7" s="580"/>
      <c r="F7" s="580"/>
      <c r="G7" s="584"/>
      <c r="H7" s="585"/>
      <c r="I7" s="585"/>
      <c r="J7" s="585"/>
      <c r="K7" s="585"/>
      <c r="L7" s="585"/>
      <c r="M7" s="585"/>
      <c r="N7" s="585"/>
      <c r="O7" s="585"/>
      <c r="P7" s="585"/>
      <c r="Q7" s="585"/>
      <c r="R7" s="585"/>
      <c r="S7" s="585"/>
      <c r="T7" s="585"/>
      <c r="U7" s="585"/>
      <c r="V7" s="585"/>
      <c r="W7" s="585"/>
      <c r="X7" s="585"/>
      <c r="Y7" s="585"/>
      <c r="Z7" s="585"/>
      <c r="AA7" s="585"/>
      <c r="AB7" s="586"/>
      <c r="AC7" s="599" t="s">
        <v>320</v>
      </c>
      <c r="AD7" s="600"/>
      <c r="AE7" s="342" t="s">
        <v>321</v>
      </c>
      <c r="AF7" s="342" t="s">
        <v>322</v>
      </c>
      <c r="AG7" s="342" t="s">
        <v>323</v>
      </c>
      <c r="AH7" s="588"/>
      <c r="AI7" s="590"/>
      <c r="AJ7" s="588"/>
      <c r="AK7" s="594"/>
      <c r="AL7" s="571"/>
      <c r="AM7" s="572"/>
      <c r="AN7" s="572"/>
      <c r="AO7" s="602"/>
      <c r="AP7" s="604"/>
      <c r="AQ7" s="596"/>
      <c r="AR7" s="596"/>
      <c r="AS7" s="596"/>
      <c r="AT7" s="519"/>
      <c r="AU7" s="482"/>
      <c r="AV7" s="485"/>
      <c r="AW7" s="1"/>
    </row>
    <row r="8" spans="1:49" ht="19.5" thickBot="1" x14ac:dyDescent="0.35">
      <c r="A8" s="563" t="s">
        <v>26</v>
      </c>
      <c r="B8" s="564"/>
      <c r="C8" s="564"/>
      <c r="D8" s="564"/>
      <c r="E8" s="564"/>
      <c r="F8" s="565"/>
      <c r="G8" s="566" t="s">
        <v>27</v>
      </c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  <c r="Y8" s="567"/>
      <c r="Z8" s="567"/>
      <c r="AA8" s="567"/>
      <c r="AB8" s="567"/>
      <c r="AC8" s="566" t="s">
        <v>28</v>
      </c>
      <c r="AD8" s="567"/>
      <c r="AE8" s="337" t="s">
        <v>29</v>
      </c>
      <c r="AF8" s="337" t="s">
        <v>30</v>
      </c>
      <c r="AG8" s="337" t="s">
        <v>101</v>
      </c>
      <c r="AH8" s="26" t="s">
        <v>31</v>
      </c>
      <c r="AI8" s="26" t="s">
        <v>32</v>
      </c>
      <c r="AJ8" s="26" t="s">
        <v>33</v>
      </c>
      <c r="AK8" s="26" t="s">
        <v>34</v>
      </c>
      <c r="AL8" s="22" t="s">
        <v>35</v>
      </c>
      <c r="AM8" s="22" t="s">
        <v>36</v>
      </c>
      <c r="AN8" s="22" t="s">
        <v>37</v>
      </c>
      <c r="AO8" s="22" t="s">
        <v>73</v>
      </c>
      <c r="AP8" s="22" t="s">
        <v>74</v>
      </c>
      <c r="AQ8" s="22" t="s">
        <v>75</v>
      </c>
      <c r="AR8" s="22" t="s">
        <v>76</v>
      </c>
      <c r="AS8" s="22" t="s">
        <v>102</v>
      </c>
      <c r="AT8" s="22" t="s">
        <v>324</v>
      </c>
      <c r="AU8" s="416">
        <v>20</v>
      </c>
      <c r="AV8" s="417">
        <v>21</v>
      </c>
      <c r="AW8" s="2"/>
    </row>
    <row r="9" spans="1:49" ht="40.5" customHeight="1" x14ac:dyDescent="0.2">
      <c r="A9" s="568" t="s">
        <v>53</v>
      </c>
      <c r="B9" s="568"/>
      <c r="C9" s="568"/>
      <c r="D9" s="568"/>
      <c r="E9" s="568"/>
      <c r="F9" s="568"/>
      <c r="G9" s="569" t="s">
        <v>52</v>
      </c>
      <c r="H9" s="569"/>
      <c r="I9" s="569"/>
      <c r="J9" s="569"/>
      <c r="K9" s="569"/>
      <c r="L9" s="569"/>
      <c r="M9" s="569"/>
      <c r="N9" s="569"/>
      <c r="O9" s="569"/>
      <c r="P9" s="569"/>
      <c r="Q9" s="569"/>
      <c r="R9" s="569"/>
      <c r="S9" s="569"/>
      <c r="T9" s="569"/>
      <c r="U9" s="569"/>
      <c r="V9" s="569"/>
      <c r="W9" s="569"/>
      <c r="X9" s="569"/>
      <c r="Y9" s="569"/>
      <c r="Z9" s="569"/>
      <c r="AA9" s="569"/>
      <c r="AB9" s="569"/>
      <c r="AC9" s="569">
        <v>1</v>
      </c>
      <c r="AD9" s="569"/>
      <c r="AE9" s="352">
        <v>6</v>
      </c>
      <c r="AF9" s="352">
        <v>6</v>
      </c>
      <c r="AG9" s="352">
        <v>3</v>
      </c>
      <c r="AH9" s="10">
        <f>AH10</f>
        <v>1488</v>
      </c>
      <c r="AI9" s="10">
        <f t="shared" ref="AI9:AT9" si="0">AI10</f>
        <v>1488</v>
      </c>
      <c r="AJ9" s="10">
        <f t="shared" si="0"/>
        <v>12</v>
      </c>
      <c r="AK9" s="10">
        <f t="shared" si="0"/>
        <v>1476</v>
      </c>
      <c r="AL9" s="10">
        <f t="shared" si="0"/>
        <v>764</v>
      </c>
      <c r="AM9" s="10">
        <f t="shared" si="0"/>
        <v>658</v>
      </c>
      <c r="AN9" s="10">
        <f t="shared" si="0"/>
        <v>0</v>
      </c>
      <c r="AO9" s="10">
        <f t="shared" si="0"/>
        <v>0</v>
      </c>
      <c r="AP9" s="10">
        <f t="shared" si="0"/>
        <v>54</v>
      </c>
      <c r="AQ9" s="10">
        <f t="shared" si="0"/>
        <v>540</v>
      </c>
      <c r="AR9" s="10">
        <f t="shared" si="0"/>
        <v>672</v>
      </c>
      <c r="AS9" s="10">
        <f t="shared" si="0"/>
        <v>208</v>
      </c>
      <c r="AT9" s="10">
        <f t="shared" si="0"/>
        <v>56</v>
      </c>
      <c r="AU9" s="418">
        <f>AH9</f>
        <v>1488</v>
      </c>
      <c r="AV9" s="420">
        <f>AV10</f>
        <v>0</v>
      </c>
      <c r="AW9" s="429">
        <f>SUM(AQ9:AT9)</f>
        <v>1476</v>
      </c>
    </row>
    <row r="10" spans="1:49" ht="60" customHeight="1" x14ac:dyDescent="0.2">
      <c r="A10" s="560"/>
      <c r="B10" s="560"/>
      <c r="C10" s="560"/>
      <c r="D10" s="560"/>
      <c r="E10" s="560"/>
      <c r="F10" s="560"/>
      <c r="G10" s="561" t="s">
        <v>326</v>
      </c>
      <c r="H10" s="561"/>
      <c r="I10" s="561"/>
      <c r="J10" s="561"/>
      <c r="K10" s="561"/>
      <c r="L10" s="561"/>
      <c r="M10" s="561"/>
      <c r="N10" s="561"/>
      <c r="O10" s="561"/>
      <c r="P10" s="561"/>
      <c r="Q10" s="561"/>
      <c r="R10" s="561"/>
      <c r="S10" s="561"/>
      <c r="T10" s="561"/>
      <c r="U10" s="561"/>
      <c r="V10" s="561"/>
      <c r="W10" s="561"/>
      <c r="X10" s="561"/>
      <c r="Y10" s="561"/>
      <c r="Z10" s="561"/>
      <c r="AA10" s="561"/>
      <c r="AB10" s="561"/>
      <c r="AC10" s="562" t="s">
        <v>26</v>
      </c>
      <c r="AD10" s="562"/>
      <c r="AE10" s="349" t="s">
        <v>101</v>
      </c>
      <c r="AF10" s="349" t="s">
        <v>101</v>
      </c>
      <c r="AG10" s="349" t="s">
        <v>28</v>
      </c>
      <c r="AH10" s="11">
        <f>SUM(AH11:AH24)</f>
        <v>1488</v>
      </c>
      <c r="AI10" s="11">
        <f>SUM(AI11:AI24)</f>
        <v>1488</v>
      </c>
      <c r="AJ10" s="11">
        <f>SUM(AJ11:AJ24)</f>
        <v>12</v>
      </c>
      <c r="AK10" s="11">
        <f>SUM(AK11:AK24)</f>
        <v>1476</v>
      </c>
      <c r="AL10" s="11">
        <f t="shared" ref="AL10:AS10" si="1">SUM(AL11:AL24)</f>
        <v>764</v>
      </c>
      <c r="AM10" s="11">
        <f t="shared" si="1"/>
        <v>658</v>
      </c>
      <c r="AN10" s="11">
        <f t="shared" si="1"/>
        <v>0</v>
      </c>
      <c r="AO10" s="11">
        <f t="shared" si="1"/>
        <v>0</v>
      </c>
      <c r="AP10" s="11">
        <f t="shared" si="1"/>
        <v>54</v>
      </c>
      <c r="AQ10" s="11">
        <f t="shared" si="1"/>
        <v>540</v>
      </c>
      <c r="AR10" s="11">
        <f t="shared" si="1"/>
        <v>672</v>
      </c>
      <c r="AS10" s="11">
        <f t="shared" si="1"/>
        <v>208</v>
      </c>
      <c r="AT10" s="11">
        <f>SUM(AT11:AT24)</f>
        <v>56</v>
      </c>
      <c r="AU10" s="419">
        <f>SUM(AU11:AU24)</f>
        <v>1488</v>
      </c>
      <c r="AV10" s="421">
        <f>SUM(AV11:AV24)</f>
        <v>0</v>
      </c>
      <c r="AW10" s="429">
        <f t="shared" ref="AW10:AW60" si="2">SUM(AQ10:AT10)</f>
        <v>1476</v>
      </c>
    </row>
    <row r="11" spans="1:49" ht="24" customHeight="1" x14ac:dyDescent="0.2">
      <c r="A11" s="549" t="s">
        <v>55</v>
      </c>
      <c r="B11" s="549"/>
      <c r="C11" s="549"/>
      <c r="D11" s="549"/>
      <c r="E11" s="549"/>
      <c r="F11" s="549"/>
      <c r="G11" s="514" t="s">
        <v>77</v>
      </c>
      <c r="H11" s="514"/>
      <c r="I11" s="514"/>
      <c r="J11" s="514"/>
      <c r="K11" s="514"/>
      <c r="L11" s="514"/>
      <c r="M11" s="514"/>
      <c r="N11" s="514"/>
      <c r="O11" s="514"/>
      <c r="P11" s="514"/>
      <c r="Q11" s="514"/>
      <c r="R11" s="514"/>
      <c r="S11" s="514"/>
      <c r="T11" s="514"/>
      <c r="U11" s="514"/>
      <c r="V11" s="514"/>
      <c r="W11" s="514"/>
      <c r="X11" s="514"/>
      <c r="Y11" s="514"/>
      <c r="Z11" s="514"/>
      <c r="AA11" s="514"/>
      <c r="AB11" s="514"/>
      <c r="AC11" s="494"/>
      <c r="AD11" s="494"/>
      <c r="AE11" s="348"/>
      <c r="AF11" s="348">
        <v>2</v>
      </c>
      <c r="AG11" s="348"/>
      <c r="AH11" s="353">
        <f>AI11</f>
        <v>90</v>
      </c>
      <c r="AI11" s="353">
        <f>AK11+AJ11</f>
        <v>90</v>
      </c>
      <c r="AJ11" s="353">
        <v>0</v>
      </c>
      <c r="AK11" s="348">
        <f>AL11+AM11+AP11</f>
        <v>90</v>
      </c>
      <c r="AL11" s="348">
        <v>49</v>
      </c>
      <c r="AM11" s="348">
        <v>35</v>
      </c>
      <c r="AN11" s="12"/>
      <c r="AO11" s="395"/>
      <c r="AP11" s="348">
        <v>6</v>
      </c>
      <c r="AQ11" s="348">
        <v>51</v>
      </c>
      <c r="AR11" s="348">
        <v>39</v>
      </c>
      <c r="AS11" s="348"/>
      <c r="AT11" s="405"/>
      <c r="AU11" s="402">
        <f>AH11</f>
        <v>90</v>
      </c>
      <c r="AV11" s="422"/>
      <c r="AW11" s="429">
        <f t="shared" si="2"/>
        <v>90</v>
      </c>
    </row>
    <row r="12" spans="1:49" ht="25.5" customHeight="1" x14ac:dyDescent="0.2">
      <c r="A12" s="549" t="s">
        <v>132</v>
      </c>
      <c r="B12" s="549"/>
      <c r="C12" s="549"/>
      <c r="D12" s="549"/>
      <c r="E12" s="549"/>
      <c r="F12" s="549"/>
      <c r="G12" s="514" t="s">
        <v>131</v>
      </c>
      <c r="H12" s="514"/>
      <c r="I12" s="514"/>
      <c r="J12" s="514"/>
      <c r="K12" s="514"/>
      <c r="L12" s="514"/>
      <c r="M12" s="514"/>
      <c r="N12" s="514"/>
      <c r="O12" s="514"/>
      <c r="P12" s="514"/>
      <c r="Q12" s="514"/>
      <c r="R12" s="514"/>
      <c r="S12" s="514"/>
      <c r="T12" s="514"/>
      <c r="U12" s="514"/>
      <c r="V12" s="514"/>
      <c r="W12" s="514"/>
      <c r="X12" s="514"/>
      <c r="Y12" s="514"/>
      <c r="Z12" s="514"/>
      <c r="AA12" s="514"/>
      <c r="AB12" s="514"/>
      <c r="AC12" s="494"/>
      <c r="AD12" s="494"/>
      <c r="AE12" s="348">
        <v>2</v>
      </c>
      <c r="AF12" s="348"/>
      <c r="AG12" s="348"/>
      <c r="AH12" s="353">
        <f t="shared" ref="AH12:AH24" si="3">AI12</f>
        <v>108</v>
      </c>
      <c r="AI12" s="353">
        <f>AK12+AJ12</f>
        <v>108</v>
      </c>
      <c r="AJ12" s="353">
        <v>0</v>
      </c>
      <c r="AK12" s="399">
        <f t="shared" ref="AK12:AK24" si="4">AL12+AM12+AP12</f>
        <v>108</v>
      </c>
      <c r="AL12" s="348">
        <v>52</v>
      </c>
      <c r="AM12" s="348">
        <v>54</v>
      </c>
      <c r="AN12" s="12"/>
      <c r="AO12" s="395"/>
      <c r="AP12" s="348">
        <v>2</v>
      </c>
      <c r="AQ12" s="348">
        <v>34</v>
      </c>
      <c r="AR12" s="348">
        <v>74</v>
      </c>
      <c r="AS12" s="348"/>
      <c r="AT12" s="405"/>
      <c r="AU12" s="402">
        <f t="shared" ref="AU12:AU24" si="5">AH12</f>
        <v>108</v>
      </c>
      <c r="AV12" s="422"/>
      <c r="AW12" s="429">
        <f t="shared" si="2"/>
        <v>108</v>
      </c>
    </row>
    <row r="13" spans="1:49" ht="25.5" customHeight="1" x14ac:dyDescent="0.2">
      <c r="A13" s="549" t="s">
        <v>59</v>
      </c>
      <c r="B13" s="549"/>
      <c r="C13" s="549"/>
      <c r="D13" s="549"/>
      <c r="E13" s="549"/>
      <c r="F13" s="549"/>
      <c r="G13" s="514" t="s">
        <v>107</v>
      </c>
      <c r="H13" s="514"/>
      <c r="I13" s="514"/>
      <c r="J13" s="514"/>
      <c r="K13" s="514"/>
      <c r="L13" s="514"/>
      <c r="M13" s="514"/>
      <c r="N13" s="514"/>
      <c r="O13" s="514"/>
      <c r="P13" s="514"/>
      <c r="Q13" s="514"/>
      <c r="R13" s="514"/>
      <c r="S13" s="514"/>
      <c r="T13" s="514"/>
      <c r="U13" s="514"/>
      <c r="V13" s="514"/>
      <c r="W13" s="514"/>
      <c r="X13" s="514"/>
      <c r="Y13" s="514"/>
      <c r="Z13" s="514"/>
      <c r="AA13" s="514"/>
      <c r="AB13" s="514"/>
      <c r="AC13" s="494"/>
      <c r="AD13" s="494"/>
      <c r="AE13" s="348"/>
      <c r="AF13" s="348">
        <v>4</v>
      </c>
      <c r="AG13" s="348">
        <v>2</v>
      </c>
      <c r="AH13" s="353">
        <f t="shared" si="3"/>
        <v>340</v>
      </c>
      <c r="AI13" s="353">
        <f t="shared" ref="AI13:AI24" si="6">AK13+AJ13</f>
        <v>340</v>
      </c>
      <c r="AJ13" s="353">
        <v>0</v>
      </c>
      <c r="AK13" s="399">
        <f t="shared" si="4"/>
        <v>340</v>
      </c>
      <c r="AL13" s="348">
        <v>220</v>
      </c>
      <c r="AM13" s="348">
        <v>114</v>
      </c>
      <c r="AN13" s="12"/>
      <c r="AO13" s="395"/>
      <c r="AP13" s="348">
        <v>6</v>
      </c>
      <c r="AQ13" s="348">
        <v>80</v>
      </c>
      <c r="AR13" s="348">
        <v>118</v>
      </c>
      <c r="AS13" s="348">
        <v>86</v>
      </c>
      <c r="AT13" s="405">
        <v>56</v>
      </c>
      <c r="AU13" s="402">
        <f t="shared" si="5"/>
        <v>340</v>
      </c>
      <c r="AV13" s="422"/>
      <c r="AW13" s="429">
        <f t="shared" si="2"/>
        <v>340</v>
      </c>
    </row>
    <row r="14" spans="1:49" ht="29.25" customHeight="1" x14ac:dyDescent="0.2">
      <c r="A14" s="549" t="s">
        <v>56</v>
      </c>
      <c r="B14" s="549"/>
      <c r="C14" s="549"/>
      <c r="D14" s="549"/>
      <c r="E14" s="549"/>
      <c r="F14" s="549"/>
      <c r="G14" s="514" t="s">
        <v>329</v>
      </c>
      <c r="H14" s="514"/>
      <c r="I14" s="514"/>
      <c r="J14" s="514"/>
      <c r="K14" s="514"/>
      <c r="L14" s="514"/>
      <c r="M14" s="514"/>
      <c r="N14" s="514"/>
      <c r="O14" s="514"/>
      <c r="P14" s="514"/>
      <c r="Q14" s="514"/>
      <c r="R14" s="514"/>
      <c r="S14" s="514"/>
      <c r="T14" s="514"/>
      <c r="U14" s="514"/>
      <c r="V14" s="514"/>
      <c r="W14" s="514"/>
      <c r="X14" s="514"/>
      <c r="Y14" s="514"/>
      <c r="Z14" s="514"/>
      <c r="AA14" s="514"/>
      <c r="AB14" s="514"/>
      <c r="AC14" s="494"/>
      <c r="AD14" s="494"/>
      <c r="AE14" s="348">
        <v>2</v>
      </c>
      <c r="AF14" s="348"/>
      <c r="AG14" s="348"/>
      <c r="AH14" s="353">
        <f t="shared" si="3"/>
        <v>72</v>
      </c>
      <c r="AI14" s="353">
        <f t="shared" si="6"/>
        <v>72</v>
      </c>
      <c r="AJ14" s="353">
        <v>0</v>
      </c>
      <c r="AK14" s="399">
        <f t="shared" si="4"/>
        <v>72</v>
      </c>
      <c r="AL14" s="348"/>
      <c r="AM14" s="348">
        <v>70</v>
      </c>
      <c r="AN14" s="348"/>
      <c r="AO14" s="392"/>
      <c r="AP14" s="348">
        <v>2</v>
      </c>
      <c r="AQ14" s="348">
        <v>34</v>
      </c>
      <c r="AR14" s="348">
        <v>38</v>
      </c>
      <c r="AS14" s="348"/>
      <c r="AT14" s="405"/>
      <c r="AU14" s="402">
        <f t="shared" si="5"/>
        <v>72</v>
      </c>
      <c r="AV14" s="422"/>
      <c r="AW14" s="429">
        <f t="shared" si="2"/>
        <v>72</v>
      </c>
    </row>
    <row r="15" spans="1:49" ht="24" customHeight="1" x14ac:dyDescent="0.2">
      <c r="A15" s="549" t="s">
        <v>57</v>
      </c>
      <c r="B15" s="549"/>
      <c r="C15" s="549"/>
      <c r="D15" s="549"/>
      <c r="E15" s="549"/>
      <c r="F15" s="549"/>
      <c r="G15" s="514" t="s">
        <v>65</v>
      </c>
      <c r="H15" s="514"/>
      <c r="I15" s="514"/>
      <c r="J15" s="514"/>
      <c r="K15" s="514"/>
      <c r="L15" s="514"/>
      <c r="M15" s="514"/>
      <c r="N15" s="514"/>
      <c r="O15" s="514"/>
      <c r="P15" s="514"/>
      <c r="Q15" s="514"/>
      <c r="R15" s="514"/>
      <c r="S15" s="514"/>
      <c r="T15" s="514"/>
      <c r="U15" s="514"/>
      <c r="V15" s="514"/>
      <c r="W15" s="514"/>
      <c r="X15" s="514"/>
      <c r="Y15" s="514"/>
      <c r="Z15" s="514"/>
      <c r="AA15" s="514"/>
      <c r="AB15" s="514"/>
      <c r="AC15" s="494"/>
      <c r="AD15" s="494"/>
      <c r="AE15" s="348"/>
      <c r="AF15" s="348">
        <v>2</v>
      </c>
      <c r="AG15" s="348"/>
      <c r="AH15" s="353">
        <f t="shared" si="3"/>
        <v>108</v>
      </c>
      <c r="AI15" s="353">
        <f t="shared" si="6"/>
        <v>108</v>
      </c>
      <c r="AJ15" s="353">
        <v>0</v>
      </c>
      <c r="AK15" s="399">
        <f t="shared" si="4"/>
        <v>108</v>
      </c>
      <c r="AL15" s="348">
        <v>25</v>
      </c>
      <c r="AM15" s="348">
        <v>77</v>
      </c>
      <c r="AN15" s="12"/>
      <c r="AO15" s="395"/>
      <c r="AP15" s="348">
        <v>6</v>
      </c>
      <c r="AQ15" s="348">
        <v>51</v>
      </c>
      <c r="AR15" s="348">
        <v>57</v>
      </c>
      <c r="AS15" s="348"/>
      <c r="AT15" s="405"/>
      <c r="AU15" s="402">
        <f t="shared" si="5"/>
        <v>108</v>
      </c>
      <c r="AV15" s="422"/>
      <c r="AW15" s="429">
        <f t="shared" si="2"/>
        <v>108</v>
      </c>
    </row>
    <row r="16" spans="1:49" ht="24" customHeight="1" x14ac:dyDescent="0.2">
      <c r="A16" s="549" t="s">
        <v>58</v>
      </c>
      <c r="B16" s="549"/>
      <c r="C16" s="549"/>
      <c r="D16" s="549"/>
      <c r="E16" s="549"/>
      <c r="F16" s="549"/>
      <c r="G16" s="514" t="s">
        <v>19</v>
      </c>
      <c r="H16" s="514"/>
      <c r="I16" s="514"/>
      <c r="J16" s="514"/>
      <c r="K16" s="514"/>
      <c r="L16" s="514"/>
      <c r="M16" s="514"/>
      <c r="N16" s="514"/>
      <c r="O16" s="514"/>
      <c r="P16" s="514"/>
      <c r="Q16" s="514"/>
      <c r="R16" s="514"/>
      <c r="S16" s="514"/>
      <c r="T16" s="514"/>
      <c r="U16" s="514"/>
      <c r="V16" s="514"/>
      <c r="W16" s="514"/>
      <c r="X16" s="514"/>
      <c r="Y16" s="514"/>
      <c r="Z16" s="514"/>
      <c r="AA16" s="514"/>
      <c r="AB16" s="514"/>
      <c r="AC16" s="494"/>
      <c r="AD16" s="494"/>
      <c r="AE16" s="348"/>
      <c r="AF16" s="28">
        <v>3</v>
      </c>
      <c r="AG16" s="348"/>
      <c r="AH16" s="353">
        <f t="shared" si="3"/>
        <v>180</v>
      </c>
      <c r="AI16" s="353">
        <f t="shared" si="6"/>
        <v>180</v>
      </c>
      <c r="AJ16" s="353">
        <v>0</v>
      </c>
      <c r="AK16" s="399">
        <f t="shared" si="4"/>
        <v>180</v>
      </c>
      <c r="AL16" s="348">
        <v>140</v>
      </c>
      <c r="AM16" s="348">
        <v>34</v>
      </c>
      <c r="AN16" s="12"/>
      <c r="AO16" s="395"/>
      <c r="AP16" s="359">
        <v>6</v>
      </c>
      <c r="AQ16" s="348">
        <v>68</v>
      </c>
      <c r="AR16" s="348">
        <v>68</v>
      </c>
      <c r="AS16" s="348">
        <v>44</v>
      </c>
      <c r="AT16" s="405"/>
      <c r="AU16" s="402">
        <f t="shared" si="5"/>
        <v>180</v>
      </c>
      <c r="AV16" s="422"/>
      <c r="AW16" s="429">
        <f t="shared" si="2"/>
        <v>180</v>
      </c>
    </row>
    <row r="17" spans="1:51" ht="26.25" customHeight="1" x14ac:dyDescent="0.3">
      <c r="A17" s="549" t="s">
        <v>64</v>
      </c>
      <c r="B17" s="549"/>
      <c r="C17" s="549"/>
      <c r="D17" s="549"/>
      <c r="E17" s="549"/>
      <c r="F17" s="549"/>
      <c r="G17" s="514" t="s">
        <v>125</v>
      </c>
      <c r="H17" s="559"/>
      <c r="I17" s="559"/>
      <c r="J17" s="559"/>
      <c r="K17" s="559"/>
      <c r="L17" s="559"/>
      <c r="M17" s="559"/>
      <c r="N17" s="559"/>
      <c r="O17" s="559"/>
      <c r="P17" s="559"/>
      <c r="Q17" s="559"/>
      <c r="R17" s="559"/>
      <c r="S17" s="559"/>
      <c r="T17" s="559"/>
      <c r="U17" s="559"/>
      <c r="V17" s="559"/>
      <c r="W17" s="559"/>
      <c r="X17" s="559"/>
      <c r="Y17" s="559"/>
      <c r="Z17" s="559"/>
      <c r="AA17" s="559"/>
      <c r="AB17" s="559"/>
      <c r="AC17" s="494"/>
      <c r="AD17" s="494"/>
      <c r="AE17" s="348"/>
      <c r="AF17" s="28">
        <v>2</v>
      </c>
      <c r="AG17" s="348"/>
      <c r="AH17" s="353">
        <f t="shared" si="3"/>
        <v>72</v>
      </c>
      <c r="AI17" s="353">
        <f t="shared" si="6"/>
        <v>72</v>
      </c>
      <c r="AJ17" s="353">
        <v>0</v>
      </c>
      <c r="AK17" s="399">
        <f t="shared" si="4"/>
        <v>72</v>
      </c>
      <c r="AL17" s="348">
        <v>33</v>
      </c>
      <c r="AM17" s="348">
        <v>33</v>
      </c>
      <c r="AN17" s="12"/>
      <c r="AO17" s="396"/>
      <c r="AP17" s="360">
        <v>6</v>
      </c>
      <c r="AQ17" s="367">
        <v>34</v>
      </c>
      <c r="AR17" s="348">
        <v>38</v>
      </c>
      <c r="AS17" s="348"/>
      <c r="AT17" s="405"/>
      <c r="AU17" s="402">
        <f t="shared" si="5"/>
        <v>72</v>
      </c>
      <c r="AV17" s="422"/>
      <c r="AW17" s="429">
        <f t="shared" si="2"/>
        <v>72</v>
      </c>
    </row>
    <row r="18" spans="1:51" ht="28.5" customHeight="1" x14ac:dyDescent="0.2">
      <c r="A18" s="549" t="s">
        <v>66</v>
      </c>
      <c r="B18" s="549"/>
      <c r="C18" s="549"/>
      <c r="D18" s="549"/>
      <c r="E18" s="549"/>
      <c r="F18" s="549"/>
      <c r="G18" s="514" t="s">
        <v>327</v>
      </c>
      <c r="H18" s="514"/>
      <c r="I18" s="514"/>
      <c r="J18" s="514"/>
      <c r="K18" s="514"/>
      <c r="L18" s="514"/>
      <c r="M18" s="514"/>
      <c r="N18" s="514"/>
      <c r="O18" s="514"/>
      <c r="P18" s="514"/>
      <c r="Q18" s="514"/>
      <c r="R18" s="514"/>
      <c r="S18" s="514"/>
      <c r="T18" s="514"/>
      <c r="U18" s="514"/>
      <c r="V18" s="514"/>
      <c r="W18" s="514"/>
      <c r="X18" s="514"/>
      <c r="Y18" s="514"/>
      <c r="Z18" s="514"/>
      <c r="AA18" s="514"/>
      <c r="AB18" s="514"/>
      <c r="AC18" s="494"/>
      <c r="AD18" s="494"/>
      <c r="AE18" s="344">
        <v>1</v>
      </c>
      <c r="AF18" s="358"/>
      <c r="AG18" s="348"/>
      <c r="AH18" s="353">
        <f t="shared" si="3"/>
        <v>36</v>
      </c>
      <c r="AI18" s="353">
        <f t="shared" si="6"/>
        <v>36</v>
      </c>
      <c r="AJ18" s="348">
        <v>0</v>
      </c>
      <c r="AK18" s="399">
        <f t="shared" si="4"/>
        <v>36</v>
      </c>
      <c r="AL18" s="348">
        <v>20</v>
      </c>
      <c r="AM18" s="348">
        <v>14</v>
      </c>
      <c r="AN18" s="348"/>
      <c r="AO18" s="397"/>
      <c r="AP18" s="361">
        <v>2</v>
      </c>
      <c r="AQ18" s="367">
        <v>36</v>
      </c>
      <c r="AR18" s="348"/>
      <c r="AS18" s="348"/>
      <c r="AT18" s="405"/>
      <c r="AU18" s="402">
        <f t="shared" si="5"/>
        <v>36</v>
      </c>
      <c r="AV18" s="422"/>
      <c r="AW18" s="429">
        <f t="shared" si="2"/>
        <v>36</v>
      </c>
    </row>
    <row r="19" spans="1:51" ht="28.5" customHeight="1" x14ac:dyDescent="0.2">
      <c r="A19" s="549" t="s">
        <v>87</v>
      </c>
      <c r="B19" s="550"/>
      <c r="C19" s="355"/>
      <c r="D19" s="355"/>
      <c r="E19" s="355"/>
      <c r="F19" s="355"/>
      <c r="G19" s="552" t="s">
        <v>6</v>
      </c>
      <c r="H19" s="558"/>
      <c r="I19" s="558"/>
      <c r="J19" s="558"/>
      <c r="K19" s="558"/>
      <c r="L19" s="350"/>
      <c r="M19" s="350"/>
      <c r="N19" s="350"/>
      <c r="O19" s="350"/>
      <c r="P19" s="350"/>
      <c r="Q19" s="350"/>
      <c r="R19" s="350"/>
      <c r="S19" s="350"/>
      <c r="T19" s="350"/>
      <c r="U19" s="350"/>
      <c r="V19" s="350"/>
      <c r="W19" s="350"/>
      <c r="X19" s="350"/>
      <c r="Y19" s="350"/>
      <c r="Z19" s="350"/>
      <c r="AA19" s="350"/>
      <c r="AB19" s="350"/>
      <c r="AC19" s="494"/>
      <c r="AD19" s="551"/>
      <c r="AE19" s="344"/>
      <c r="AF19" s="477">
        <v>3</v>
      </c>
      <c r="AG19" s="344">
        <v>2</v>
      </c>
      <c r="AH19" s="353">
        <f t="shared" si="3"/>
        <v>136</v>
      </c>
      <c r="AI19" s="353">
        <f t="shared" si="6"/>
        <v>136</v>
      </c>
      <c r="AJ19" s="348">
        <v>0</v>
      </c>
      <c r="AK19" s="399">
        <f t="shared" si="4"/>
        <v>136</v>
      </c>
      <c r="AL19" s="348">
        <v>84</v>
      </c>
      <c r="AM19" s="348">
        <v>46</v>
      </c>
      <c r="AN19" s="348"/>
      <c r="AO19" s="392"/>
      <c r="AP19" s="489">
        <v>6</v>
      </c>
      <c r="AQ19" s="348">
        <v>34</v>
      </c>
      <c r="AR19" s="348">
        <v>66</v>
      </c>
      <c r="AS19" s="348">
        <v>36</v>
      </c>
      <c r="AT19" s="405"/>
      <c r="AU19" s="402">
        <f t="shared" si="5"/>
        <v>136</v>
      </c>
      <c r="AV19" s="422"/>
      <c r="AW19" s="429">
        <f t="shared" si="2"/>
        <v>136</v>
      </c>
    </row>
    <row r="20" spans="1:51" ht="24.75" customHeight="1" x14ac:dyDescent="0.2">
      <c r="A20" s="549" t="s">
        <v>60</v>
      </c>
      <c r="B20" s="550"/>
      <c r="C20" s="355"/>
      <c r="D20" s="355"/>
      <c r="E20" s="355"/>
      <c r="F20" s="355"/>
      <c r="G20" s="552" t="s">
        <v>328</v>
      </c>
      <c r="H20" s="553"/>
      <c r="I20" s="553"/>
      <c r="J20" s="553"/>
      <c r="K20" s="553"/>
      <c r="L20" s="350"/>
      <c r="M20" s="350"/>
      <c r="N20" s="350"/>
      <c r="O20" s="350"/>
      <c r="P20" s="350"/>
      <c r="Q20" s="350"/>
      <c r="R20" s="350"/>
      <c r="S20" s="350"/>
      <c r="T20" s="350"/>
      <c r="U20" s="350"/>
      <c r="V20" s="350"/>
      <c r="W20" s="350"/>
      <c r="X20" s="350"/>
      <c r="Y20" s="350"/>
      <c r="Z20" s="350"/>
      <c r="AA20" s="350"/>
      <c r="AB20" s="350"/>
      <c r="AC20" s="494"/>
      <c r="AD20" s="551"/>
      <c r="AE20" s="344"/>
      <c r="AF20" s="476"/>
      <c r="AG20" s="356"/>
      <c r="AH20" s="353">
        <f t="shared" si="3"/>
        <v>90</v>
      </c>
      <c r="AI20" s="353">
        <f t="shared" si="6"/>
        <v>90</v>
      </c>
      <c r="AJ20" s="348">
        <v>0</v>
      </c>
      <c r="AK20" s="399">
        <f t="shared" si="4"/>
        <v>90</v>
      </c>
      <c r="AL20" s="348">
        <v>45</v>
      </c>
      <c r="AM20" s="348">
        <v>45</v>
      </c>
      <c r="AN20" s="348"/>
      <c r="AO20" s="392"/>
      <c r="AP20" s="476"/>
      <c r="AQ20" s="348"/>
      <c r="AR20" s="348">
        <v>48</v>
      </c>
      <c r="AS20" s="348">
        <v>42</v>
      </c>
      <c r="AT20" s="405"/>
      <c r="AU20" s="402">
        <f t="shared" si="5"/>
        <v>90</v>
      </c>
      <c r="AV20" s="422"/>
      <c r="AW20" s="429">
        <f t="shared" si="2"/>
        <v>90</v>
      </c>
    </row>
    <row r="21" spans="1:51" ht="29.25" customHeight="1" x14ac:dyDescent="0.2">
      <c r="A21" s="549" t="s">
        <v>86</v>
      </c>
      <c r="B21" s="550"/>
      <c r="C21" s="355"/>
      <c r="D21" s="355"/>
      <c r="E21" s="355"/>
      <c r="F21" s="355"/>
      <c r="G21" s="552" t="s">
        <v>62</v>
      </c>
      <c r="H21" s="553"/>
      <c r="I21" s="553"/>
      <c r="J21" s="553"/>
      <c r="K21" s="553"/>
      <c r="L21" s="350"/>
      <c r="M21" s="350"/>
      <c r="N21" s="350"/>
      <c r="O21" s="350"/>
      <c r="P21" s="350"/>
      <c r="Q21" s="350"/>
      <c r="R21" s="350"/>
      <c r="S21" s="350"/>
      <c r="T21" s="350"/>
      <c r="U21" s="350"/>
      <c r="V21" s="350"/>
      <c r="W21" s="350"/>
      <c r="X21" s="350"/>
      <c r="Y21" s="350"/>
      <c r="Z21" s="350"/>
      <c r="AA21" s="350"/>
      <c r="AB21" s="350"/>
      <c r="AC21" s="494"/>
      <c r="AD21" s="551"/>
      <c r="AE21" s="344">
        <v>2</v>
      </c>
      <c r="AF21" s="356"/>
      <c r="AG21" s="356"/>
      <c r="AH21" s="353">
        <f t="shared" si="3"/>
        <v>72</v>
      </c>
      <c r="AI21" s="353">
        <f t="shared" si="6"/>
        <v>72</v>
      </c>
      <c r="AJ21" s="348">
        <v>0</v>
      </c>
      <c r="AK21" s="399">
        <f t="shared" si="4"/>
        <v>72</v>
      </c>
      <c r="AL21" s="348">
        <v>56</v>
      </c>
      <c r="AM21" s="348">
        <v>14</v>
      </c>
      <c r="AN21" s="348"/>
      <c r="AO21" s="392"/>
      <c r="AP21" s="348">
        <v>2</v>
      </c>
      <c r="AQ21" s="348">
        <v>34</v>
      </c>
      <c r="AR21" s="348">
        <v>38</v>
      </c>
      <c r="AS21" s="348"/>
      <c r="AT21" s="405"/>
      <c r="AU21" s="402">
        <f t="shared" si="5"/>
        <v>72</v>
      </c>
      <c r="AV21" s="422"/>
      <c r="AW21" s="429">
        <f t="shared" si="2"/>
        <v>72</v>
      </c>
    </row>
    <row r="22" spans="1:51" ht="25.5" customHeight="1" x14ac:dyDescent="0.2">
      <c r="A22" s="549" t="s">
        <v>108</v>
      </c>
      <c r="B22" s="550"/>
      <c r="C22" s="355"/>
      <c r="D22" s="355"/>
      <c r="E22" s="355"/>
      <c r="F22" s="355"/>
      <c r="G22" s="552" t="s">
        <v>3</v>
      </c>
      <c r="H22" s="553"/>
      <c r="I22" s="553"/>
      <c r="J22" s="553"/>
      <c r="K22" s="553"/>
      <c r="L22" s="350"/>
      <c r="M22" s="350"/>
      <c r="N22" s="350"/>
      <c r="O22" s="350"/>
      <c r="P22" s="350"/>
      <c r="Q22" s="350"/>
      <c r="R22" s="350"/>
      <c r="S22" s="350"/>
      <c r="T22" s="350"/>
      <c r="U22" s="350"/>
      <c r="V22" s="350"/>
      <c r="W22" s="350"/>
      <c r="X22" s="350"/>
      <c r="Y22" s="350"/>
      <c r="Z22" s="350"/>
      <c r="AA22" s="350"/>
      <c r="AB22" s="350"/>
      <c r="AC22" s="494">
        <v>1</v>
      </c>
      <c r="AD22" s="551"/>
      <c r="AE22" s="344">
        <v>2</v>
      </c>
      <c r="AF22" s="356"/>
      <c r="AG22" s="356"/>
      <c r="AH22" s="353">
        <f t="shared" si="3"/>
        <v>72</v>
      </c>
      <c r="AI22" s="353">
        <f t="shared" si="6"/>
        <v>72</v>
      </c>
      <c r="AJ22" s="348">
        <v>0</v>
      </c>
      <c r="AK22" s="399">
        <f t="shared" si="4"/>
        <v>72</v>
      </c>
      <c r="AL22" s="348">
        <v>12</v>
      </c>
      <c r="AM22" s="348">
        <v>58</v>
      </c>
      <c r="AN22" s="348"/>
      <c r="AO22" s="392"/>
      <c r="AP22" s="348">
        <v>2</v>
      </c>
      <c r="AQ22" s="348">
        <v>34</v>
      </c>
      <c r="AR22" s="348">
        <v>38</v>
      </c>
      <c r="AS22" s="348"/>
      <c r="AT22" s="405"/>
      <c r="AU22" s="402">
        <f t="shared" si="5"/>
        <v>72</v>
      </c>
      <c r="AV22" s="423"/>
      <c r="AW22" s="429">
        <f t="shared" si="2"/>
        <v>72</v>
      </c>
      <c r="AX22" s="3"/>
      <c r="AY22" s="3"/>
    </row>
    <row r="23" spans="1:51" ht="39" customHeight="1" x14ac:dyDescent="0.2">
      <c r="A23" s="549" t="s">
        <v>319</v>
      </c>
      <c r="B23" s="550"/>
      <c r="C23" s="355"/>
      <c r="D23" s="355"/>
      <c r="E23" s="355"/>
      <c r="F23" s="355"/>
      <c r="G23" s="552" t="s">
        <v>336</v>
      </c>
      <c r="H23" s="553"/>
      <c r="I23" s="553"/>
      <c r="J23" s="553"/>
      <c r="K23" s="553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494"/>
      <c r="AD23" s="551"/>
      <c r="AE23" s="344">
        <v>2</v>
      </c>
      <c r="AF23" s="356"/>
      <c r="AG23" s="356"/>
      <c r="AH23" s="353">
        <f t="shared" si="3"/>
        <v>68</v>
      </c>
      <c r="AI23" s="353">
        <f t="shared" si="6"/>
        <v>68</v>
      </c>
      <c r="AJ23" s="348">
        <v>0</v>
      </c>
      <c r="AK23" s="399">
        <f t="shared" si="4"/>
        <v>68</v>
      </c>
      <c r="AL23" s="348">
        <v>20</v>
      </c>
      <c r="AM23" s="348">
        <v>46</v>
      </c>
      <c r="AN23" s="348"/>
      <c r="AO23" s="392"/>
      <c r="AP23" s="348">
        <v>2</v>
      </c>
      <c r="AQ23" s="348">
        <v>34</v>
      </c>
      <c r="AR23" s="348">
        <v>34</v>
      </c>
      <c r="AS23" s="348"/>
      <c r="AT23" s="405"/>
      <c r="AU23" s="402">
        <f t="shared" si="5"/>
        <v>68</v>
      </c>
      <c r="AV23" s="409"/>
      <c r="AW23" s="429">
        <f t="shared" si="2"/>
        <v>68</v>
      </c>
      <c r="AX23" s="9"/>
      <c r="AY23" s="9"/>
    </row>
    <row r="24" spans="1:51" ht="27" customHeight="1" x14ac:dyDescent="0.2">
      <c r="A24" s="549"/>
      <c r="B24" s="550"/>
      <c r="C24" s="355"/>
      <c r="D24" s="355"/>
      <c r="E24" s="355"/>
      <c r="F24" s="355"/>
      <c r="G24" s="552" t="s">
        <v>330</v>
      </c>
      <c r="H24" s="553"/>
      <c r="I24" s="553"/>
      <c r="J24" s="553"/>
      <c r="K24" s="553"/>
      <c r="L24" s="350"/>
      <c r="M24" s="350"/>
      <c r="N24" s="350"/>
      <c r="O24" s="350"/>
      <c r="P24" s="350"/>
      <c r="Q24" s="350"/>
      <c r="R24" s="350"/>
      <c r="S24" s="350"/>
      <c r="T24" s="350"/>
      <c r="U24" s="350"/>
      <c r="V24" s="350"/>
      <c r="W24" s="350"/>
      <c r="X24" s="350"/>
      <c r="Y24" s="350"/>
      <c r="Z24" s="350"/>
      <c r="AA24" s="350"/>
      <c r="AB24" s="350"/>
      <c r="AC24" s="494"/>
      <c r="AD24" s="551"/>
      <c r="AE24" s="344"/>
      <c r="AF24" s="344"/>
      <c r="AG24" s="344">
        <v>2</v>
      </c>
      <c r="AH24" s="353">
        <f t="shared" si="3"/>
        <v>44</v>
      </c>
      <c r="AI24" s="353">
        <f t="shared" si="6"/>
        <v>44</v>
      </c>
      <c r="AJ24" s="348">
        <v>12</v>
      </c>
      <c r="AK24" s="399">
        <f t="shared" si="4"/>
        <v>32</v>
      </c>
      <c r="AL24" s="348">
        <v>8</v>
      </c>
      <c r="AM24" s="348">
        <v>18</v>
      </c>
      <c r="AN24" s="348"/>
      <c r="AO24" s="392"/>
      <c r="AP24" s="348">
        <v>6</v>
      </c>
      <c r="AQ24" s="348">
        <v>16</v>
      </c>
      <c r="AR24" s="348">
        <v>16</v>
      </c>
      <c r="AS24" s="348"/>
      <c r="AT24" s="405"/>
      <c r="AU24" s="402">
        <f t="shared" si="5"/>
        <v>44</v>
      </c>
      <c r="AV24" s="423"/>
      <c r="AW24" s="429">
        <f t="shared" si="2"/>
        <v>32</v>
      </c>
    </row>
    <row r="25" spans="1:51" ht="60" customHeight="1" x14ac:dyDescent="0.2">
      <c r="A25" s="554"/>
      <c r="B25" s="555"/>
      <c r="C25" s="377"/>
      <c r="D25" s="377"/>
      <c r="E25" s="377"/>
      <c r="F25" s="377"/>
      <c r="G25" s="556" t="s">
        <v>337</v>
      </c>
      <c r="H25" s="557"/>
      <c r="I25" s="557"/>
      <c r="J25" s="557"/>
      <c r="K25" s="557"/>
      <c r="L25" s="378"/>
      <c r="M25" s="378"/>
      <c r="N25" s="378"/>
      <c r="O25" s="378"/>
      <c r="P25" s="378"/>
      <c r="Q25" s="378"/>
      <c r="R25" s="378"/>
      <c r="S25" s="378"/>
      <c r="T25" s="378"/>
      <c r="U25" s="378"/>
      <c r="V25" s="378"/>
      <c r="W25" s="378"/>
      <c r="X25" s="378"/>
      <c r="Y25" s="378"/>
      <c r="Z25" s="378"/>
      <c r="AA25" s="378"/>
      <c r="AB25" s="378"/>
      <c r="AC25" s="605"/>
      <c r="AD25" s="606"/>
      <c r="AE25" s="376">
        <v>6</v>
      </c>
      <c r="AF25" s="379"/>
      <c r="AG25" s="379"/>
      <c r="AH25" s="380">
        <f>SUM(AH26:AH31)</f>
        <v>244</v>
      </c>
      <c r="AI25" s="380">
        <f t="shared" ref="AI25:AT25" si="7">SUM(AI26:AI31)</f>
        <v>244</v>
      </c>
      <c r="AJ25" s="380">
        <f t="shared" si="7"/>
        <v>12</v>
      </c>
      <c r="AK25" s="380">
        <f>SUM(AK26:AK31)</f>
        <v>216</v>
      </c>
      <c r="AL25" s="380">
        <f t="shared" si="7"/>
        <v>72</v>
      </c>
      <c r="AM25" s="380">
        <f t="shared" si="7"/>
        <v>132</v>
      </c>
      <c r="AN25" s="380">
        <f t="shared" si="7"/>
        <v>0</v>
      </c>
      <c r="AO25" s="398">
        <f t="shared" si="7"/>
        <v>0</v>
      </c>
      <c r="AP25" s="380">
        <f t="shared" si="7"/>
        <v>12</v>
      </c>
      <c r="AQ25" s="380">
        <f t="shared" si="7"/>
        <v>0</v>
      </c>
      <c r="AR25" s="380">
        <f t="shared" si="7"/>
        <v>36</v>
      </c>
      <c r="AS25" s="380">
        <f t="shared" si="7"/>
        <v>140</v>
      </c>
      <c r="AT25" s="411">
        <f t="shared" si="7"/>
        <v>40</v>
      </c>
      <c r="AU25" s="380">
        <f>SUM(AU26:AU31)</f>
        <v>244</v>
      </c>
      <c r="AV25" s="425">
        <f>SUM(AV26:AV31)</f>
        <v>0</v>
      </c>
      <c r="AW25" s="429">
        <f t="shared" si="2"/>
        <v>216</v>
      </c>
    </row>
    <row r="26" spans="1:51" ht="30" customHeight="1" x14ac:dyDescent="0.2">
      <c r="A26" s="533" t="s">
        <v>338</v>
      </c>
      <c r="B26" s="534"/>
      <c r="C26" s="368"/>
      <c r="D26" s="368"/>
      <c r="E26" s="368"/>
      <c r="F26" s="368"/>
      <c r="G26" s="510" t="s">
        <v>340</v>
      </c>
      <c r="H26" s="535"/>
      <c r="I26" s="535"/>
      <c r="J26" s="536"/>
      <c r="K26" s="369"/>
      <c r="L26" s="366"/>
      <c r="M26" s="366"/>
      <c r="N26" s="366"/>
      <c r="O26" s="366"/>
      <c r="P26" s="366"/>
      <c r="Q26" s="366"/>
      <c r="R26" s="366"/>
      <c r="S26" s="366"/>
      <c r="T26" s="366"/>
      <c r="U26" s="366"/>
      <c r="V26" s="366"/>
      <c r="W26" s="366"/>
      <c r="X26" s="366"/>
      <c r="Y26" s="366"/>
      <c r="Z26" s="366"/>
      <c r="AA26" s="366"/>
      <c r="AB26" s="366"/>
      <c r="AC26" s="537"/>
      <c r="AD26" s="538"/>
      <c r="AE26" s="364">
        <v>3</v>
      </c>
      <c r="AF26" s="364"/>
      <c r="AG26" s="364"/>
      <c r="AH26" s="364">
        <f t="shared" ref="AH26" si="8">AI26</f>
        <v>38</v>
      </c>
      <c r="AI26" s="364">
        <f>SUM(AJ26:AK26)</f>
        <v>38</v>
      </c>
      <c r="AJ26" s="365">
        <v>2</v>
      </c>
      <c r="AK26" s="364">
        <f>AL26+AM26+AP26</f>
        <v>36</v>
      </c>
      <c r="AL26" s="364">
        <v>18</v>
      </c>
      <c r="AM26" s="364">
        <v>16</v>
      </c>
      <c r="AN26" s="364"/>
      <c r="AO26" s="392"/>
      <c r="AP26" s="364">
        <v>2</v>
      </c>
      <c r="AQ26" s="364"/>
      <c r="AR26" s="364"/>
      <c r="AS26" s="364">
        <v>36</v>
      </c>
      <c r="AT26" s="405"/>
      <c r="AU26" s="399">
        <f>AH26</f>
        <v>38</v>
      </c>
      <c r="AV26" s="426"/>
      <c r="AW26" s="429">
        <f t="shared" si="2"/>
        <v>36</v>
      </c>
    </row>
    <row r="27" spans="1:51" ht="58.5" customHeight="1" x14ac:dyDescent="0.2">
      <c r="A27" s="533" t="s">
        <v>339</v>
      </c>
      <c r="B27" s="493"/>
      <c r="C27" s="368"/>
      <c r="D27" s="368"/>
      <c r="E27" s="368"/>
      <c r="F27" s="368"/>
      <c r="G27" s="510" t="s">
        <v>341</v>
      </c>
      <c r="H27" s="491"/>
      <c r="I27" s="491"/>
      <c r="J27" s="539"/>
      <c r="K27" s="369"/>
      <c r="L27" s="366"/>
      <c r="M27" s="366"/>
      <c r="N27" s="366"/>
      <c r="O27" s="366"/>
      <c r="P27" s="366"/>
      <c r="Q27" s="366"/>
      <c r="R27" s="366"/>
      <c r="S27" s="366"/>
      <c r="T27" s="366"/>
      <c r="U27" s="366"/>
      <c r="V27" s="366"/>
      <c r="W27" s="366"/>
      <c r="X27" s="366"/>
      <c r="Y27" s="366"/>
      <c r="Z27" s="366"/>
      <c r="AA27" s="366"/>
      <c r="AB27" s="366"/>
      <c r="AC27" s="371"/>
      <c r="AD27" s="372"/>
      <c r="AE27" s="28">
        <v>3</v>
      </c>
      <c r="AF27" s="370"/>
      <c r="AG27" s="370"/>
      <c r="AH27" s="364">
        <f t="shared" ref="AH27" si="9">AI27</f>
        <v>38</v>
      </c>
      <c r="AI27" s="364">
        <f t="shared" ref="AI27" si="10">SUM(AJ27:AK27)</f>
        <v>38</v>
      </c>
      <c r="AJ27" s="365">
        <v>2</v>
      </c>
      <c r="AK27" s="399">
        <f t="shared" ref="AK27:AK31" si="11">AL27+AM27+AP27</f>
        <v>36</v>
      </c>
      <c r="AL27" s="364"/>
      <c r="AM27" s="364">
        <v>34</v>
      </c>
      <c r="AN27" s="364"/>
      <c r="AO27" s="392"/>
      <c r="AP27" s="364">
        <v>2</v>
      </c>
      <c r="AQ27" s="364"/>
      <c r="AR27" s="364"/>
      <c r="AS27" s="364">
        <v>36</v>
      </c>
      <c r="AT27" s="412"/>
      <c r="AU27" s="399">
        <f t="shared" ref="AU27:AU31" si="12">AH27</f>
        <v>38</v>
      </c>
      <c r="AV27" s="426"/>
      <c r="AW27" s="429">
        <f t="shared" si="2"/>
        <v>36</v>
      </c>
    </row>
    <row r="28" spans="1:51" ht="38.25" customHeight="1" x14ac:dyDescent="0.2">
      <c r="A28" s="533" t="s">
        <v>342</v>
      </c>
      <c r="B28" s="493"/>
      <c r="C28" s="368"/>
      <c r="D28" s="368"/>
      <c r="E28" s="368"/>
      <c r="F28" s="368"/>
      <c r="G28" s="510" t="s">
        <v>4</v>
      </c>
      <c r="H28" s="491"/>
      <c r="I28" s="491"/>
      <c r="J28" s="539"/>
      <c r="K28" s="369"/>
      <c r="L28" s="366"/>
      <c r="M28" s="366"/>
      <c r="N28" s="366"/>
      <c r="O28" s="366"/>
      <c r="P28" s="366"/>
      <c r="Q28" s="366"/>
      <c r="R28" s="366"/>
      <c r="S28" s="366"/>
      <c r="T28" s="366"/>
      <c r="U28" s="366"/>
      <c r="V28" s="366"/>
      <c r="W28" s="366"/>
      <c r="X28" s="366"/>
      <c r="Y28" s="366"/>
      <c r="Z28" s="366"/>
      <c r="AA28" s="366"/>
      <c r="AB28" s="366"/>
      <c r="AC28" s="371"/>
      <c r="AD28" s="372"/>
      <c r="AE28" s="28">
        <v>4</v>
      </c>
      <c r="AF28" s="373"/>
      <c r="AG28" s="373"/>
      <c r="AH28" s="374">
        <v>54</v>
      </c>
      <c r="AI28" s="374">
        <v>54</v>
      </c>
      <c r="AJ28" s="374">
        <v>2</v>
      </c>
      <c r="AK28" s="399">
        <f t="shared" si="11"/>
        <v>36</v>
      </c>
      <c r="AL28" s="374">
        <v>18</v>
      </c>
      <c r="AM28" s="374">
        <v>16</v>
      </c>
      <c r="AN28" s="374"/>
      <c r="AO28" s="387"/>
      <c r="AP28" s="374">
        <v>2</v>
      </c>
      <c r="AQ28" s="374"/>
      <c r="AR28" s="374"/>
      <c r="AS28" s="374">
        <v>16</v>
      </c>
      <c r="AT28" s="412">
        <v>20</v>
      </c>
      <c r="AU28" s="399">
        <f t="shared" si="12"/>
        <v>54</v>
      </c>
      <c r="AV28" s="426"/>
      <c r="AW28" s="429">
        <f t="shared" si="2"/>
        <v>36</v>
      </c>
    </row>
    <row r="29" spans="1:51" ht="38.25" customHeight="1" x14ac:dyDescent="0.2">
      <c r="A29" s="533" t="s">
        <v>343</v>
      </c>
      <c r="B29" s="493"/>
      <c r="C29" s="368"/>
      <c r="D29" s="368"/>
      <c r="E29" s="368"/>
      <c r="F29" s="368"/>
      <c r="G29" s="510" t="s">
        <v>3</v>
      </c>
      <c r="H29" s="491"/>
      <c r="I29" s="491"/>
      <c r="J29" s="539"/>
      <c r="K29" s="369"/>
      <c r="L29" s="366"/>
      <c r="M29" s="366"/>
      <c r="N29" s="366"/>
      <c r="O29" s="366"/>
      <c r="P29" s="366"/>
      <c r="Q29" s="366"/>
      <c r="R29" s="366"/>
      <c r="S29" s="366"/>
      <c r="T29" s="366"/>
      <c r="U29" s="366"/>
      <c r="V29" s="366"/>
      <c r="W29" s="366"/>
      <c r="X29" s="366"/>
      <c r="Y29" s="366"/>
      <c r="Z29" s="366"/>
      <c r="AA29" s="366"/>
      <c r="AB29" s="366"/>
      <c r="AC29" s="371"/>
      <c r="AD29" s="372"/>
      <c r="AE29" s="28">
        <v>4</v>
      </c>
      <c r="AF29" s="370"/>
      <c r="AG29" s="370"/>
      <c r="AH29" s="28">
        <f>AI29</f>
        <v>38</v>
      </c>
      <c r="AI29" s="28">
        <f>SUM(AJ29:AK29)</f>
        <v>38</v>
      </c>
      <c r="AJ29" s="28">
        <v>2</v>
      </c>
      <c r="AK29" s="399">
        <f t="shared" si="11"/>
        <v>36</v>
      </c>
      <c r="AL29" s="28"/>
      <c r="AM29" s="28">
        <v>34</v>
      </c>
      <c r="AN29" s="28">
        <f>AN16+AN17+AN21+AN22+AN26+AN27</f>
        <v>0</v>
      </c>
      <c r="AO29" s="387"/>
      <c r="AP29" s="28">
        <v>2</v>
      </c>
      <c r="AQ29" s="375"/>
      <c r="AR29" s="28"/>
      <c r="AS29" s="28">
        <v>16</v>
      </c>
      <c r="AT29" s="375">
        <v>20</v>
      </c>
      <c r="AU29" s="399">
        <f t="shared" si="12"/>
        <v>38</v>
      </c>
      <c r="AV29" s="426"/>
      <c r="AW29" s="429">
        <f t="shared" si="2"/>
        <v>36</v>
      </c>
    </row>
    <row r="30" spans="1:51" ht="39" customHeight="1" x14ac:dyDescent="0.2">
      <c r="A30" s="549" t="s">
        <v>344</v>
      </c>
      <c r="B30" s="550"/>
      <c r="C30" s="355"/>
      <c r="D30" s="355"/>
      <c r="E30" s="355"/>
      <c r="F30" s="355"/>
      <c r="G30" s="552" t="s">
        <v>311</v>
      </c>
      <c r="H30" s="553"/>
      <c r="I30" s="553"/>
      <c r="J30" s="553"/>
      <c r="K30" s="553"/>
      <c r="L30" s="350"/>
      <c r="M30" s="350"/>
      <c r="N30" s="350"/>
      <c r="O30" s="350"/>
      <c r="P30" s="350"/>
      <c r="Q30" s="350"/>
      <c r="R30" s="350"/>
      <c r="S30" s="350"/>
      <c r="T30" s="350"/>
      <c r="U30" s="350"/>
      <c r="V30" s="350"/>
      <c r="W30" s="350"/>
      <c r="X30" s="350"/>
      <c r="Y30" s="350"/>
      <c r="Z30" s="350"/>
      <c r="AA30" s="350"/>
      <c r="AB30" s="350"/>
      <c r="AC30" s="494"/>
      <c r="AD30" s="551"/>
      <c r="AE30" s="344">
        <v>2</v>
      </c>
      <c r="AF30" s="356"/>
      <c r="AG30" s="356"/>
      <c r="AH30" s="353">
        <f>AI30</f>
        <v>38</v>
      </c>
      <c r="AI30" s="348">
        <f>AK30+AJ30</f>
        <v>38</v>
      </c>
      <c r="AJ30" s="348">
        <v>2</v>
      </c>
      <c r="AK30" s="399">
        <f t="shared" si="11"/>
        <v>36</v>
      </c>
      <c r="AL30" s="348">
        <v>18</v>
      </c>
      <c r="AM30" s="348">
        <v>16</v>
      </c>
      <c r="AN30" s="348"/>
      <c r="AO30" s="392"/>
      <c r="AP30" s="348">
        <v>2</v>
      </c>
      <c r="AQ30" s="348"/>
      <c r="AR30" s="348">
        <v>36</v>
      </c>
      <c r="AS30" s="348"/>
      <c r="AT30" s="405"/>
      <c r="AU30" s="399">
        <f t="shared" si="12"/>
        <v>38</v>
      </c>
      <c r="AV30" s="426"/>
      <c r="AW30" s="429">
        <f t="shared" si="2"/>
        <v>36</v>
      </c>
    </row>
    <row r="31" spans="1:51" ht="40.5" customHeight="1" x14ac:dyDescent="0.2">
      <c r="A31" s="549" t="s">
        <v>345</v>
      </c>
      <c r="B31" s="550"/>
      <c r="C31" s="355"/>
      <c r="D31" s="355"/>
      <c r="E31" s="355"/>
      <c r="F31" s="355"/>
      <c r="G31" s="552" t="s">
        <v>346</v>
      </c>
      <c r="H31" s="553"/>
      <c r="I31" s="553"/>
      <c r="J31" s="553"/>
      <c r="K31" s="553"/>
      <c r="L31" s="350"/>
      <c r="M31" s="350"/>
      <c r="N31" s="350"/>
      <c r="O31" s="350"/>
      <c r="P31" s="350"/>
      <c r="Q31" s="350"/>
      <c r="R31" s="350"/>
      <c r="S31" s="350"/>
      <c r="T31" s="350"/>
      <c r="U31" s="350"/>
      <c r="V31" s="350"/>
      <c r="W31" s="350"/>
      <c r="X31" s="350"/>
      <c r="Y31" s="350"/>
      <c r="Z31" s="350"/>
      <c r="AA31" s="350"/>
      <c r="AB31" s="350"/>
      <c r="AC31" s="494"/>
      <c r="AD31" s="551"/>
      <c r="AE31" s="28">
        <v>3</v>
      </c>
      <c r="AF31" s="356"/>
      <c r="AG31" s="356"/>
      <c r="AH31" s="353">
        <f>AI31</f>
        <v>38</v>
      </c>
      <c r="AI31" s="348">
        <f>AK31+AJ31</f>
        <v>38</v>
      </c>
      <c r="AJ31" s="348">
        <v>2</v>
      </c>
      <c r="AK31" s="399">
        <f t="shared" si="11"/>
        <v>36</v>
      </c>
      <c r="AL31" s="348">
        <v>18</v>
      </c>
      <c r="AM31" s="348">
        <v>16</v>
      </c>
      <c r="AN31" s="348"/>
      <c r="AO31" s="392"/>
      <c r="AP31" s="348">
        <v>2</v>
      </c>
      <c r="AQ31" s="348"/>
      <c r="AR31" s="348"/>
      <c r="AS31" s="348">
        <v>36</v>
      </c>
      <c r="AT31" s="405"/>
      <c r="AU31" s="399">
        <f t="shared" si="12"/>
        <v>38</v>
      </c>
      <c r="AV31" s="426"/>
      <c r="AW31" s="429">
        <f t="shared" si="2"/>
        <v>36</v>
      </c>
    </row>
    <row r="32" spans="1:51" ht="41.25" customHeight="1" x14ac:dyDescent="0.2">
      <c r="A32" s="540" t="s">
        <v>8</v>
      </c>
      <c r="B32" s="541"/>
      <c r="C32" s="541"/>
      <c r="D32" s="541"/>
      <c r="E32" s="541"/>
      <c r="F32" s="541"/>
      <c r="G32" s="542" t="s">
        <v>356</v>
      </c>
      <c r="H32" s="607"/>
      <c r="I32" s="607"/>
      <c r="J32" s="607"/>
      <c r="K32" s="607"/>
      <c r="L32" s="607"/>
      <c r="M32" s="607"/>
      <c r="N32" s="607"/>
      <c r="O32" s="607"/>
      <c r="P32" s="607"/>
      <c r="Q32" s="607"/>
      <c r="R32" s="607"/>
      <c r="S32" s="607"/>
      <c r="T32" s="607"/>
      <c r="U32" s="607"/>
      <c r="V32" s="607"/>
      <c r="W32" s="607"/>
      <c r="X32" s="607"/>
      <c r="Y32" s="607"/>
      <c r="Z32" s="607"/>
      <c r="AA32" s="607"/>
      <c r="AB32" s="608"/>
      <c r="AC32" s="569"/>
      <c r="AD32" s="569"/>
      <c r="AE32" s="339">
        <v>5</v>
      </c>
      <c r="AF32" s="339"/>
      <c r="AG32" s="376"/>
      <c r="AH32" s="14">
        <f>SUM(AH33:AH37)</f>
        <v>188</v>
      </c>
      <c r="AI32" s="407">
        <f t="shared" ref="AI32:AU32" si="13">SUM(AI33:AI37)</f>
        <v>188</v>
      </c>
      <c r="AJ32" s="407">
        <f t="shared" si="13"/>
        <v>8</v>
      </c>
      <c r="AK32" s="407">
        <f t="shared" si="13"/>
        <v>180</v>
      </c>
      <c r="AL32" s="407">
        <f t="shared" si="13"/>
        <v>86</v>
      </c>
      <c r="AM32" s="407">
        <f t="shared" si="13"/>
        <v>84</v>
      </c>
      <c r="AN32" s="407">
        <f t="shared" si="13"/>
        <v>0</v>
      </c>
      <c r="AO32" s="407">
        <f t="shared" si="13"/>
        <v>0</v>
      </c>
      <c r="AP32" s="407">
        <f t="shared" si="13"/>
        <v>10</v>
      </c>
      <c r="AQ32" s="407">
        <f t="shared" si="13"/>
        <v>72</v>
      </c>
      <c r="AR32" s="407">
        <f t="shared" si="13"/>
        <v>36</v>
      </c>
      <c r="AS32" s="407">
        <f t="shared" si="13"/>
        <v>72</v>
      </c>
      <c r="AT32" s="407">
        <f t="shared" si="13"/>
        <v>0</v>
      </c>
      <c r="AU32" s="407">
        <f t="shared" si="13"/>
        <v>188</v>
      </c>
      <c r="AV32" s="425">
        <f>SUM(AV33:AV37)</f>
        <v>36</v>
      </c>
      <c r="AW32" s="429">
        <f t="shared" si="2"/>
        <v>180</v>
      </c>
    </row>
    <row r="33" spans="1:49" ht="27" customHeight="1" x14ac:dyDescent="0.2">
      <c r="A33" s="495" t="s">
        <v>9</v>
      </c>
      <c r="B33" s="496"/>
      <c r="C33" s="496"/>
      <c r="D33" s="496"/>
      <c r="E33" s="496"/>
      <c r="F33" s="496"/>
      <c r="G33" s="490" t="s">
        <v>88</v>
      </c>
      <c r="H33" s="497"/>
      <c r="I33" s="497"/>
      <c r="J33" s="497"/>
      <c r="K33" s="497"/>
      <c r="L33" s="497"/>
      <c r="M33" s="497"/>
      <c r="N33" s="497"/>
      <c r="O33" s="497"/>
      <c r="P33" s="497"/>
      <c r="Q33" s="497"/>
      <c r="R33" s="497"/>
      <c r="S33" s="497"/>
      <c r="T33" s="497"/>
      <c r="U33" s="497"/>
      <c r="V33" s="497"/>
      <c r="W33" s="497"/>
      <c r="X33" s="497"/>
      <c r="Y33" s="497"/>
      <c r="Z33" s="497"/>
      <c r="AA33" s="497"/>
      <c r="AB33" s="498"/>
      <c r="AC33" s="494"/>
      <c r="AD33" s="494"/>
      <c r="AE33" s="338">
        <v>2</v>
      </c>
      <c r="AF33" s="338"/>
      <c r="AG33" s="338"/>
      <c r="AH33" s="6">
        <f>AI33</f>
        <v>38</v>
      </c>
      <c r="AI33" s="6">
        <f>SUM(AJ33:AK33)</f>
        <v>38</v>
      </c>
      <c r="AJ33" s="6">
        <v>2</v>
      </c>
      <c r="AK33" s="6">
        <f>AL33+AM33+AP33</f>
        <v>36</v>
      </c>
      <c r="AL33" s="6">
        <v>18</v>
      </c>
      <c r="AM33" s="6">
        <v>16</v>
      </c>
      <c r="AN33" s="6"/>
      <c r="AO33" s="392"/>
      <c r="AP33" s="6">
        <v>2</v>
      </c>
      <c r="AQ33" s="6"/>
      <c r="AR33" s="6">
        <v>36</v>
      </c>
      <c r="AS33" s="6"/>
      <c r="AT33" s="405"/>
      <c r="AU33" s="399">
        <f>AH33</f>
        <v>38</v>
      </c>
      <c r="AV33" s="399"/>
      <c r="AW33" s="429">
        <f t="shared" si="2"/>
        <v>36</v>
      </c>
    </row>
    <row r="34" spans="1:49" ht="27" customHeight="1" x14ac:dyDescent="0.2">
      <c r="A34" s="495" t="s">
        <v>10</v>
      </c>
      <c r="B34" s="496"/>
      <c r="C34" s="496"/>
      <c r="D34" s="496"/>
      <c r="E34" s="496"/>
      <c r="F34" s="496"/>
      <c r="G34" s="490" t="s">
        <v>89</v>
      </c>
      <c r="H34" s="497"/>
      <c r="I34" s="497"/>
      <c r="J34" s="497"/>
      <c r="K34" s="497"/>
      <c r="L34" s="497"/>
      <c r="M34" s="497"/>
      <c r="N34" s="497"/>
      <c r="O34" s="497"/>
      <c r="P34" s="497"/>
      <c r="Q34" s="497"/>
      <c r="R34" s="497"/>
      <c r="S34" s="497"/>
      <c r="T34" s="497"/>
      <c r="U34" s="497"/>
      <c r="V34" s="497"/>
      <c r="W34" s="497"/>
      <c r="X34" s="497"/>
      <c r="Y34" s="497"/>
      <c r="Z34" s="497"/>
      <c r="AA34" s="497"/>
      <c r="AB34" s="498"/>
      <c r="AC34" s="494"/>
      <c r="AD34" s="494"/>
      <c r="AE34" s="338">
        <v>3</v>
      </c>
      <c r="AF34" s="338"/>
      <c r="AG34" s="338"/>
      <c r="AH34" s="348">
        <f t="shared" ref="AH34:AH37" si="14">AI34</f>
        <v>38</v>
      </c>
      <c r="AI34" s="348">
        <f t="shared" ref="AI34:AI37" si="15">SUM(AJ34:AK34)</f>
        <v>38</v>
      </c>
      <c r="AJ34" s="6">
        <v>2</v>
      </c>
      <c r="AK34" s="399">
        <f t="shared" ref="AK34:AK37" si="16">AL34+AM34+AP34</f>
        <v>36</v>
      </c>
      <c r="AL34" s="6">
        <v>18</v>
      </c>
      <c r="AM34" s="6">
        <v>16</v>
      </c>
      <c r="AN34" s="6"/>
      <c r="AO34" s="392"/>
      <c r="AP34" s="6">
        <v>2</v>
      </c>
      <c r="AQ34" s="6"/>
      <c r="AR34" s="6"/>
      <c r="AS34" s="6">
        <v>36</v>
      </c>
      <c r="AT34" s="405"/>
      <c r="AU34" s="399">
        <f t="shared" ref="AU34:AU37" si="17">AH34</f>
        <v>38</v>
      </c>
      <c r="AV34" s="399"/>
      <c r="AW34" s="429">
        <f t="shared" si="2"/>
        <v>36</v>
      </c>
    </row>
    <row r="35" spans="1:49" ht="31.5" customHeight="1" x14ac:dyDescent="0.2">
      <c r="A35" s="495" t="s">
        <v>11</v>
      </c>
      <c r="B35" s="496"/>
      <c r="C35" s="496"/>
      <c r="D35" s="496"/>
      <c r="E35" s="496"/>
      <c r="F35" s="496"/>
      <c r="G35" s="490" t="s">
        <v>359</v>
      </c>
      <c r="H35" s="497"/>
      <c r="I35" s="497"/>
      <c r="J35" s="497"/>
      <c r="K35" s="497"/>
      <c r="L35" s="497"/>
      <c r="M35" s="497"/>
      <c r="N35" s="497"/>
      <c r="O35" s="497"/>
      <c r="P35" s="497"/>
      <c r="Q35" s="497"/>
      <c r="R35" s="497"/>
      <c r="S35" s="497"/>
      <c r="T35" s="497"/>
      <c r="U35" s="497"/>
      <c r="V35" s="497"/>
      <c r="W35" s="497"/>
      <c r="X35" s="497"/>
      <c r="Y35" s="497"/>
      <c r="Z35" s="497"/>
      <c r="AA35" s="497"/>
      <c r="AB35" s="498"/>
      <c r="AC35" s="494"/>
      <c r="AD35" s="494"/>
      <c r="AE35" s="338">
        <v>1</v>
      </c>
      <c r="AF35" s="338"/>
      <c r="AG35" s="338"/>
      <c r="AH35" s="348">
        <f t="shared" si="14"/>
        <v>38</v>
      </c>
      <c r="AI35" s="348">
        <f t="shared" si="15"/>
        <v>38</v>
      </c>
      <c r="AJ35" s="6">
        <v>2</v>
      </c>
      <c r="AK35" s="399">
        <f t="shared" si="16"/>
        <v>36</v>
      </c>
      <c r="AL35" s="6">
        <v>18</v>
      </c>
      <c r="AM35" s="6">
        <v>16</v>
      </c>
      <c r="AN35" s="6"/>
      <c r="AO35" s="392"/>
      <c r="AP35" s="6">
        <v>2</v>
      </c>
      <c r="AQ35" s="6">
        <v>36</v>
      </c>
      <c r="AR35" s="6"/>
      <c r="AS35" s="6"/>
      <c r="AT35" s="405"/>
      <c r="AU35" s="399">
        <f t="shared" si="17"/>
        <v>38</v>
      </c>
      <c r="AV35" s="399"/>
      <c r="AW35" s="429">
        <f t="shared" si="2"/>
        <v>36</v>
      </c>
    </row>
    <row r="36" spans="1:49" ht="36" customHeight="1" x14ac:dyDescent="0.2">
      <c r="A36" s="495" t="s">
        <v>12</v>
      </c>
      <c r="B36" s="496"/>
      <c r="C36" s="496"/>
      <c r="D36" s="496"/>
      <c r="E36" s="496"/>
      <c r="F36" s="496"/>
      <c r="G36" s="490" t="s">
        <v>91</v>
      </c>
      <c r="H36" s="497"/>
      <c r="I36" s="497"/>
      <c r="J36" s="497"/>
      <c r="K36" s="497"/>
      <c r="L36" s="497"/>
      <c r="M36" s="497"/>
      <c r="N36" s="497"/>
      <c r="O36" s="497"/>
      <c r="P36" s="497"/>
      <c r="Q36" s="497"/>
      <c r="R36" s="497"/>
      <c r="S36" s="497"/>
      <c r="T36" s="497"/>
      <c r="U36" s="497"/>
      <c r="V36" s="497"/>
      <c r="W36" s="497"/>
      <c r="X36" s="497"/>
      <c r="Y36" s="497"/>
      <c r="Z36" s="497"/>
      <c r="AA36" s="497"/>
      <c r="AB36" s="498"/>
      <c r="AC36" s="494"/>
      <c r="AD36" s="494"/>
      <c r="AE36" s="338">
        <v>1</v>
      </c>
      <c r="AF36" s="338"/>
      <c r="AG36" s="338"/>
      <c r="AH36" s="348">
        <f t="shared" si="14"/>
        <v>38</v>
      </c>
      <c r="AI36" s="348">
        <f t="shared" si="15"/>
        <v>38</v>
      </c>
      <c r="AJ36" s="13">
        <v>2</v>
      </c>
      <c r="AK36" s="399">
        <f t="shared" si="16"/>
        <v>36</v>
      </c>
      <c r="AL36" s="6">
        <v>18</v>
      </c>
      <c r="AM36" s="6">
        <v>16</v>
      </c>
      <c r="AN36" s="6"/>
      <c r="AO36" s="392"/>
      <c r="AP36" s="6">
        <v>2</v>
      </c>
      <c r="AQ36" s="6">
        <v>36</v>
      </c>
      <c r="AR36" s="6"/>
      <c r="AS36" s="6"/>
      <c r="AT36" s="405"/>
      <c r="AU36" s="399">
        <f t="shared" si="17"/>
        <v>38</v>
      </c>
      <c r="AV36" s="400"/>
      <c r="AW36" s="429">
        <f t="shared" si="2"/>
        <v>36</v>
      </c>
    </row>
    <row r="37" spans="1:49" ht="99" customHeight="1" x14ac:dyDescent="0.2">
      <c r="A37" s="492" t="s">
        <v>377</v>
      </c>
      <c r="B37" s="493"/>
      <c r="C37" s="401"/>
      <c r="D37" s="401"/>
      <c r="E37" s="401"/>
      <c r="F37" s="401"/>
      <c r="G37" s="490" t="s">
        <v>378</v>
      </c>
      <c r="H37" s="491"/>
      <c r="I37" s="491"/>
      <c r="J37" s="491"/>
      <c r="K37" s="403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3"/>
      <c r="X37" s="403"/>
      <c r="Y37" s="403"/>
      <c r="Z37" s="403"/>
      <c r="AA37" s="403"/>
      <c r="AB37" s="404"/>
      <c r="AC37" s="486"/>
      <c r="AD37" s="487"/>
      <c r="AE37" s="399"/>
      <c r="AF37" s="399"/>
      <c r="AG37" s="399">
        <v>3</v>
      </c>
      <c r="AH37" s="399">
        <f t="shared" si="14"/>
        <v>36</v>
      </c>
      <c r="AI37" s="399">
        <f t="shared" si="15"/>
        <v>36</v>
      </c>
      <c r="AJ37" s="405">
        <v>0</v>
      </c>
      <c r="AK37" s="399">
        <f t="shared" si="16"/>
        <v>36</v>
      </c>
      <c r="AL37" s="399">
        <v>14</v>
      </c>
      <c r="AM37" s="399">
        <v>20</v>
      </c>
      <c r="AN37" s="399"/>
      <c r="AO37" s="408"/>
      <c r="AP37" s="399">
        <v>2</v>
      </c>
      <c r="AQ37" s="399"/>
      <c r="AR37" s="399"/>
      <c r="AS37" s="399">
        <v>36</v>
      </c>
      <c r="AT37" s="405"/>
      <c r="AU37" s="399">
        <f t="shared" si="17"/>
        <v>36</v>
      </c>
      <c r="AV37" s="400">
        <v>36</v>
      </c>
      <c r="AW37" s="429">
        <f t="shared" si="2"/>
        <v>36</v>
      </c>
    </row>
    <row r="38" spans="1:49" ht="36.75" customHeight="1" x14ac:dyDescent="0.2">
      <c r="A38" s="540" t="s">
        <v>7</v>
      </c>
      <c r="B38" s="541"/>
      <c r="C38" s="541"/>
      <c r="D38" s="541"/>
      <c r="E38" s="541"/>
      <c r="F38" s="541"/>
      <c r="G38" s="542" t="s">
        <v>357</v>
      </c>
      <c r="H38" s="543"/>
      <c r="I38" s="543"/>
      <c r="J38" s="543"/>
      <c r="K38" s="543"/>
      <c r="L38" s="543"/>
      <c r="M38" s="543"/>
      <c r="N38" s="543"/>
      <c r="O38" s="543"/>
      <c r="P38" s="543"/>
      <c r="Q38" s="543"/>
      <c r="R38" s="543"/>
      <c r="S38" s="543"/>
      <c r="T38" s="543"/>
      <c r="U38" s="543"/>
      <c r="V38" s="543"/>
      <c r="W38" s="543"/>
      <c r="X38" s="543"/>
      <c r="Y38" s="543"/>
      <c r="Z38" s="543"/>
      <c r="AA38" s="543"/>
      <c r="AB38" s="544"/>
      <c r="AC38" s="518"/>
      <c r="AD38" s="518"/>
      <c r="AE38" s="10">
        <f>AE39+AE45+AE51</f>
        <v>6</v>
      </c>
      <c r="AF38" s="10">
        <f>AF39+AF45+AF51</f>
        <v>7</v>
      </c>
      <c r="AG38" s="340"/>
      <c r="AH38" s="14">
        <f t="shared" ref="AH38:AT38" si="18">AH39+AH45+AH51</f>
        <v>1058</v>
      </c>
      <c r="AI38" s="352">
        <f t="shared" si="18"/>
        <v>1058</v>
      </c>
      <c r="AJ38" s="352">
        <f t="shared" si="18"/>
        <v>14</v>
      </c>
      <c r="AK38" s="352">
        <f t="shared" si="18"/>
        <v>1044</v>
      </c>
      <c r="AL38" s="352">
        <f t="shared" si="18"/>
        <v>131</v>
      </c>
      <c r="AM38" s="352">
        <f t="shared" si="18"/>
        <v>862</v>
      </c>
      <c r="AN38" s="352">
        <f t="shared" si="18"/>
        <v>732</v>
      </c>
      <c r="AO38" s="393">
        <f t="shared" si="18"/>
        <v>0</v>
      </c>
      <c r="AP38" s="352">
        <f t="shared" si="18"/>
        <v>33</v>
      </c>
      <c r="AQ38" s="352">
        <f t="shared" si="18"/>
        <v>0</v>
      </c>
      <c r="AR38" s="352">
        <f t="shared" si="18"/>
        <v>120</v>
      </c>
      <c r="AS38" s="352">
        <f t="shared" si="18"/>
        <v>192</v>
      </c>
      <c r="AT38" s="413">
        <f t="shared" si="18"/>
        <v>732</v>
      </c>
      <c r="AU38" s="406">
        <f t="shared" ref="AU38:AU60" si="19">SUM(AQ38:AT38)</f>
        <v>1044</v>
      </c>
      <c r="AV38" s="425">
        <f>AV39+AV45+AV51</f>
        <v>252</v>
      </c>
      <c r="AW38" s="429">
        <f t="shared" si="2"/>
        <v>1044</v>
      </c>
    </row>
    <row r="39" spans="1:49" ht="95.25" customHeight="1" x14ac:dyDescent="0.2">
      <c r="A39" s="500" t="s">
        <v>13</v>
      </c>
      <c r="B39" s="501"/>
      <c r="C39" s="501"/>
      <c r="D39" s="501"/>
      <c r="E39" s="501"/>
      <c r="F39" s="501"/>
      <c r="G39" s="502" t="s">
        <v>360</v>
      </c>
      <c r="H39" s="547"/>
      <c r="I39" s="547"/>
      <c r="J39" s="547"/>
      <c r="K39" s="547"/>
      <c r="L39" s="547"/>
      <c r="M39" s="547"/>
      <c r="N39" s="547"/>
      <c r="O39" s="547"/>
      <c r="P39" s="547"/>
      <c r="Q39" s="547"/>
      <c r="R39" s="547"/>
      <c r="S39" s="547"/>
      <c r="T39" s="547"/>
      <c r="U39" s="547"/>
      <c r="V39" s="547"/>
      <c r="W39" s="547"/>
      <c r="X39" s="547"/>
      <c r="Y39" s="547"/>
      <c r="Z39" s="547"/>
      <c r="AA39" s="547"/>
      <c r="AB39" s="548"/>
      <c r="AC39" s="505"/>
      <c r="AD39" s="505"/>
      <c r="AE39" s="341" t="s">
        <v>27</v>
      </c>
      <c r="AF39" s="341" t="s">
        <v>27</v>
      </c>
      <c r="AG39" s="341"/>
      <c r="AH39" s="15">
        <f>AH40+AH41+AH42+AH43+AH44</f>
        <v>250</v>
      </c>
      <c r="AI39" s="15">
        <f t="shared" ref="AI39:AT39" si="20">AI40+AI41+AI42+AI43+AI44</f>
        <v>250</v>
      </c>
      <c r="AJ39" s="15">
        <f t="shared" si="20"/>
        <v>4</v>
      </c>
      <c r="AK39" s="15">
        <f t="shared" si="20"/>
        <v>246</v>
      </c>
      <c r="AL39" s="15">
        <f t="shared" si="20"/>
        <v>46</v>
      </c>
      <c r="AM39" s="15">
        <f t="shared" si="20"/>
        <v>185</v>
      </c>
      <c r="AN39" s="15">
        <f t="shared" si="20"/>
        <v>156</v>
      </c>
      <c r="AO39" s="15">
        <f t="shared" si="20"/>
        <v>0</v>
      </c>
      <c r="AP39" s="15">
        <f t="shared" si="20"/>
        <v>9</v>
      </c>
      <c r="AQ39" s="15">
        <f t="shared" si="20"/>
        <v>0</v>
      </c>
      <c r="AR39" s="15">
        <f t="shared" si="20"/>
        <v>120</v>
      </c>
      <c r="AS39" s="15">
        <f t="shared" si="20"/>
        <v>0</v>
      </c>
      <c r="AT39" s="15">
        <f t="shared" si="20"/>
        <v>126</v>
      </c>
      <c r="AU39" s="427">
        <f>AH39</f>
        <v>250</v>
      </c>
      <c r="AV39" s="428">
        <f>SUM(AV40:AV44)</f>
        <v>54</v>
      </c>
      <c r="AW39" s="429">
        <f>SUM(AQ39:AT39)</f>
        <v>246</v>
      </c>
    </row>
    <row r="40" spans="1:49" ht="42.75" customHeight="1" x14ac:dyDescent="0.2">
      <c r="A40" s="495" t="s">
        <v>14</v>
      </c>
      <c r="B40" s="499"/>
      <c r="C40" s="499"/>
      <c r="D40" s="499"/>
      <c r="E40" s="499"/>
      <c r="F40" s="499"/>
      <c r="G40" s="490" t="s">
        <v>95</v>
      </c>
      <c r="H40" s="497"/>
      <c r="I40" s="497"/>
      <c r="J40" s="497"/>
      <c r="K40" s="497"/>
      <c r="L40" s="497"/>
      <c r="M40" s="497"/>
      <c r="N40" s="497"/>
      <c r="O40" s="497"/>
      <c r="P40" s="497"/>
      <c r="Q40" s="497"/>
      <c r="R40" s="497"/>
      <c r="S40" s="497"/>
      <c r="T40" s="497"/>
      <c r="U40" s="497"/>
      <c r="V40" s="497"/>
      <c r="W40" s="497"/>
      <c r="X40" s="497"/>
      <c r="Y40" s="497"/>
      <c r="Z40" s="497"/>
      <c r="AA40" s="497"/>
      <c r="AB40" s="498"/>
      <c r="AC40" s="486"/>
      <c r="AD40" s="487"/>
      <c r="AE40" s="410"/>
      <c r="AF40" s="477">
        <v>2</v>
      </c>
      <c r="AG40" s="410"/>
      <c r="AH40" s="348">
        <f t="shared" ref="AH40:AH43" si="21">AI40</f>
        <v>44</v>
      </c>
      <c r="AI40" s="348">
        <f t="shared" ref="AI40:AI43" si="22">SUM(AJ40:AK40)</f>
        <v>44</v>
      </c>
      <c r="AJ40" s="6">
        <v>2</v>
      </c>
      <c r="AK40" s="6">
        <f>AL40+AM40+AP40</f>
        <v>42</v>
      </c>
      <c r="AL40" s="6">
        <v>23</v>
      </c>
      <c r="AM40" s="6">
        <v>16</v>
      </c>
      <c r="AN40" s="6"/>
      <c r="AO40" s="395"/>
      <c r="AP40" s="400">
        <v>3</v>
      </c>
      <c r="AQ40" s="13"/>
      <c r="AR40" s="6">
        <v>42</v>
      </c>
      <c r="AS40" s="6"/>
      <c r="AT40" s="405"/>
      <c r="AU40" s="399">
        <f t="shared" ref="AU40:AU44" si="23">AH40</f>
        <v>44</v>
      </c>
      <c r="AV40" s="12"/>
      <c r="AW40" s="429">
        <f t="shared" si="2"/>
        <v>42</v>
      </c>
    </row>
    <row r="41" spans="1:49" ht="73.5" customHeight="1" x14ac:dyDescent="0.2">
      <c r="A41" s="495" t="s">
        <v>42</v>
      </c>
      <c r="B41" s="499"/>
      <c r="C41" s="499"/>
      <c r="D41" s="499"/>
      <c r="E41" s="499"/>
      <c r="F41" s="499"/>
      <c r="G41" s="490" t="s">
        <v>366</v>
      </c>
      <c r="H41" s="497"/>
      <c r="I41" s="497"/>
      <c r="J41" s="497"/>
      <c r="K41" s="497"/>
      <c r="L41" s="497"/>
      <c r="M41" s="497"/>
      <c r="N41" s="497"/>
      <c r="O41" s="497"/>
      <c r="P41" s="497"/>
      <c r="Q41" s="497"/>
      <c r="R41" s="497"/>
      <c r="S41" s="497"/>
      <c r="T41" s="497"/>
      <c r="U41" s="497"/>
      <c r="V41" s="497"/>
      <c r="W41" s="497"/>
      <c r="X41" s="497"/>
      <c r="Y41" s="497"/>
      <c r="Z41" s="497"/>
      <c r="AA41" s="497"/>
      <c r="AB41" s="498"/>
      <c r="AC41" s="486"/>
      <c r="AD41" s="487"/>
      <c r="AE41" s="410"/>
      <c r="AF41" s="476"/>
      <c r="AG41" s="410"/>
      <c r="AH41" s="348">
        <f t="shared" si="21"/>
        <v>44</v>
      </c>
      <c r="AI41" s="348">
        <f t="shared" si="22"/>
        <v>44</v>
      </c>
      <c r="AJ41" s="6">
        <v>2</v>
      </c>
      <c r="AK41" s="399">
        <f t="shared" ref="AK41:AK43" si="24">AL41+AM41+AP41</f>
        <v>42</v>
      </c>
      <c r="AL41" s="6">
        <v>23</v>
      </c>
      <c r="AM41" s="6">
        <v>16</v>
      </c>
      <c r="AN41" s="6"/>
      <c r="AO41" s="395"/>
      <c r="AP41" s="400">
        <v>3</v>
      </c>
      <c r="AQ41" s="13"/>
      <c r="AR41" s="6">
        <v>42</v>
      </c>
      <c r="AS41" s="6"/>
      <c r="AT41" s="405"/>
      <c r="AU41" s="399">
        <f t="shared" si="23"/>
        <v>44</v>
      </c>
      <c r="AV41" s="12"/>
      <c r="AW41" s="429">
        <f t="shared" si="2"/>
        <v>42</v>
      </c>
    </row>
    <row r="42" spans="1:49" ht="39" customHeight="1" x14ac:dyDescent="0.2">
      <c r="A42" s="492" t="s">
        <v>20</v>
      </c>
      <c r="B42" s="545"/>
      <c r="C42" s="545"/>
      <c r="D42" s="545"/>
      <c r="E42" s="545"/>
      <c r="F42" s="546"/>
      <c r="G42" s="490" t="s">
        <v>197</v>
      </c>
      <c r="H42" s="497"/>
      <c r="I42" s="497"/>
      <c r="J42" s="497"/>
      <c r="K42" s="497"/>
      <c r="L42" s="497"/>
      <c r="M42" s="497"/>
      <c r="N42" s="497"/>
      <c r="O42" s="497"/>
      <c r="P42" s="497"/>
      <c r="Q42" s="497"/>
      <c r="R42" s="497"/>
      <c r="S42" s="497"/>
      <c r="T42" s="497"/>
      <c r="U42" s="497"/>
      <c r="V42" s="497"/>
      <c r="W42" s="497"/>
      <c r="X42" s="497"/>
      <c r="Y42" s="497"/>
      <c r="Z42" s="497"/>
      <c r="AA42" s="7"/>
      <c r="AB42" s="8"/>
      <c r="AC42" s="494"/>
      <c r="AD42" s="519"/>
      <c r="AE42" s="344">
        <v>2</v>
      </c>
      <c r="AF42" s="344"/>
      <c r="AG42" s="344"/>
      <c r="AH42" s="6">
        <f t="shared" si="21"/>
        <v>36</v>
      </c>
      <c r="AI42" s="6">
        <f t="shared" si="22"/>
        <v>36</v>
      </c>
      <c r="AJ42" s="6">
        <v>0</v>
      </c>
      <c r="AK42" s="399">
        <f t="shared" si="24"/>
        <v>36</v>
      </c>
      <c r="AL42" s="6"/>
      <c r="AM42" s="6">
        <v>34</v>
      </c>
      <c r="AN42" s="6">
        <v>36</v>
      </c>
      <c r="AO42" s="395"/>
      <c r="AP42" s="6">
        <v>2</v>
      </c>
      <c r="AQ42" s="13"/>
      <c r="AR42" s="6">
        <v>36</v>
      </c>
      <c r="AS42" s="6"/>
      <c r="AT42" s="405"/>
      <c r="AU42" s="399">
        <f t="shared" si="23"/>
        <v>36</v>
      </c>
      <c r="AV42" s="12"/>
      <c r="AW42" s="429">
        <f t="shared" si="2"/>
        <v>36</v>
      </c>
    </row>
    <row r="43" spans="1:49" ht="39.75" customHeight="1" x14ac:dyDescent="0.2">
      <c r="A43" s="495" t="s">
        <v>21</v>
      </c>
      <c r="B43" s="496"/>
      <c r="C43" s="496"/>
      <c r="D43" s="496"/>
      <c r="E43" s="496"/>
      <c r="F43" s="496"/>
      <c r="G43" s="490" t="s">
        <v>196</v>
      </c>
      <c r="H43" s="497"/>
      <c r="I43" s="497"/>
      <c r="J43" s="497"/>
      <c r="K43" s="497"/>
      <c r="L43" s="497"/>
      <c r="M43" s="497"/>
      <c r="N43" s="497"/>
      <c r="O43" s="497"/>
      <c r="P43" s="497"/>
      <c r="Q43" s="497"/>
      <c r="R43" s="497"/>
      <c r="S43" s="497"/>
      <c r="T43" s="497"/>
      <c r="U43" s="497"/>
      <c r="V43" s="497"/>
      <c r="W43" s="497"/>
      <c r="X43" s="497"/>
      <c r="Y43" s="497"/>
      <c r="Z43" s="497"/>
      <c r="AA43" s="497"/>
      <c r="AB43" s="498"/>
      <c r="AC43" s="494"/>
      <c r="AD43" s="494"/>
      <c r="AE43" s="348">
        <v>4</v>
      </c>
      <c r="AF43" s="348"/>
      <c r="AG43" s="348"/>
      <c r="AH43" s="399">
        <f t="shared" si="21"/>
        <v>120</v>
      </c>
      <c r="AI43" s="399">
        <f t="shared" si="22"/>
        <v>120</v>
      </c>
      <c r="AJ43" s="6">
        <v>0</v>
      </c>
      <c r="AK43" s="399">
        <f t="shared" si="24"/>
        <v>120</v>
      </c>
      <c r="AL43" s="6"/>
      <c r="AM43" s="6">
        <v>119</v>
      </c>
      <c r="AN43" s="6">
        <v>120</v>
      </c>
      <c r="AO43" s="395"/>
      <c r="AP43" s="6">
        <v>1</v>
      </c>
      <c r="AQ43" s="13"/>
      <c r="AR43" s="6"/>
      <c r="AS43" s="6"/>
      <c r="AT43" s="405">
        <v>120</v>
      </c>
      <c r="AU43" s="399">
        <f t="shared" si="23"/>
        <v>120</v>
      </c>
      <c r="AV43" s="12">
        <v>48</v>
      </c>
      <c r="AW43" s="429">
        <f t="shared" si="2"/>
        <v>120</v>
      </c>
    </row>
    <row r="44" spans="1:49" ht="36.75" customHeight="1" x14ac:dyDescent="0.2">
      <c r="A44" s="492"/>
      <c r="B44" s="493"/>
      <c r="C44" s="345"/>
      <c r="D44" s="345"/>
      <c r="E44" s="345"/>
      <c r="F44" s="345"/>
      <c r="G44" s="490" t="s">
        <v>353</v>
      </c>
      <c r="H44" s="491"/>
      <c r="I44" s="491"/>
      <c r="J44" s="491"/>
      <c r="K44" s="346"/>
      <c r="L44" s="346"/>
      <c r="M44" s="346"/>
      <c r="N44" s="346"/>
      <c r="O44" s="346"/>
      <c r="P44" s="346"/>
      <c r="Q44" s="346"/>
      <c r="R44" s="346"/>
      <c r="S44" s="346"/>
      <c r="T44" s="346"/>
      <c r="U44" s="346"/>
      <c r="V44" s="346"/>
      <c r="W44" s="346"/>
      <c r="X44" s="346"/>
      <c r="Y44" s="346"/>
      <c r="Z44" s="346"/>
      <c r="AA44" s="346"/>
      <c r="AB44" s="347"/>
      <c r="AC44" s="486"/>
      <c r="AD44" s="488"/>
      <c r="AE44" s="348"/>
      <c r="AF44" s="348">
        <v>4</v>
      </c>
      <c r="AG44" s="348"/>
      <c r="AH44" s="348">
        <v>6</v>
      </c>
      <c r="AI44" s="348">
        <v>6</v>
      </c>
      <c r="AJ44" s="348"/>
      <c r="AK44" s="399">
        <v>6</v>
      </c>
      <c r="AL44" s="348"/>
      <c r="AM44" s="348"/>
      <c r="AN44" s="348"/>
      <c r="AO44" s="395"/>
      <c r="AP44" s="348"/>
      <c r="AQ44" s="351"/>
      <c r="AR44" s="348"/>
      <c r="AS44" s="348"/>
      <c r="AT44" s="405">
        <v>6</v>
      </c>
      <c r="AU44" s="399">
        <f t="shared" si="23"/>
        <v>6</v>
      </c>
      <c r="AV44" s="12">
        <v>6</v>
      </c>
      <c r="AW44" s="429">
        <f t="shared" si="2"/>
        <v>6</v>
      </c>
    </row>
    <row r="45" spans="1:49" ht="77.25" customHeight="1" x14ac:dyDescent="0.2">
      <c r="A45" s="500" t="s">
        <v>15</v>
      </c>
      <c r="B45" s="501"/>
      <c r="C45" s="501"/>
      <c r="D45" s="501"/>
      <c r="E45" s="501"/>
      <c r="F45" s="501"/>
      <c r="G45" s="502" t="s">
        <v>361</v>
      </c>
      <c r="H45" s="503"/>
      <c r="I45" s="503"/>
      <c r="J45" s="503"/>
      <c r="K45" s="503"/>
      <c r="L45" s="503"/>
      <c r="M45" s="503"/>
      <c r="N45" s="503"/>
      <c r="O45" s="503"/>
      <c r="P45" s="503"/>
      <c r="Q45" s="503"/>
      <c r="R45" s="503"/>
      <c r="S45" s="503"/>
      <c r="T45" s="503"/>
      <c r="U45" s="503"/>
      <c r="V45" s="503"/>
      <c r="W45" s="503"/>
      <c r="X45" s="503"/>
      <c r="Y45" s="503"/>
      <c r="Z45" s="503"/>
      <c r="AA45" s="503"/>
      <c r="AB45" s="504"/>
      <c r="AC45" s="505"/>
      <c r="AD45" s="505"/>
      <c r="AE45" s="341" t="s">
        <v>27</v>
      </c>
      <c r="AF45" s="341" t="s">
        <v>27</v>
      </c>
      <c r="AG45" s="341"/>
      <c r="AH45" s="15">
        <f>SUM(AH46:AH50)</f>
        <v>382</v>
      </c>
      <c r="AI45" s="15">
        <f t="shared" ref="AI45:AT45" si="25">SUM(AI46:AI50)</f>
        <v>382</v>
      </c>
      <c r="AJ45" s="15">
        <f t="shared" si="25"/>
        <v>4</v>
      </c>
      <c r="AK45" s="15">
        <f t="shared" si="25"/>
        <v>378</v>
      </c>
      <c r="AL45" s="15">
        <f t="shared" si="25"/>
        <v>19</v>
      </c>
      <c r="AM45" s="15">
        <f t="shared" si="25"/>
        <v>344</v>
      </c>
      <c r="AN45" s="15">
        <f t="shared" si="25"/>
        <v>288</v>
      </c>
      <c r="AO45" s="394">
        <f t="shared" si="25"/>
        <v>0</v>
      </c>
      <c r="AP45" s="15">
        <f>SUM(AP46:AP50)</f>
        <v>9</v>
      </c>
      <c r="AQ45" s="15">
        <f t="shared" si="25"/>
        <v>0</v>
      </c>
      <c r="AR45" s="15">
        <f t="shared" si="25"/>
        <v>0</v>
      </c>
      <c r="AS45" s="15">
        <f t="shared" si="25"/>
        <v>192</v>
      </c>
      <c r="AT45" s="414">
        <f t="shared" si="25"/>
        <v>186</v>
      </c>
      <c r="AU45" s="427">
        <f>AH45</f>
        <v>382</v>
      </c>
      <c r="AV45" s="428">
        <f>SUM(AV46:AV50)</f>
        <v>78</v>
      </c>
      <c r="AW45" s="429">
        <f t="shared" si="2"/>
        <v>378</v>
      </c>
    </row>
    <row r="46" spans="1:49" ht="42.75" customHeight="1" x14ac:dyDescent="0.3">
      <c r="A46" s="506" t="s">
        <v>40</v>
      </c>
      <c r="B46" s="507"/>
      <c r="C46" s="384"/>
      <c r="D46" s="384"/>
      <c r="E46" s="384"/>
      <c r="F46" s="384"/>
      <c r="G46" s="510" t="s">
        <v>367</v>
      </c>
      <c r="H46" s="511"/>
      <c r="I46" s="511"/>
      <c r="J46" s="511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6"/>
      <c r="AC46" s="508"/>
      <c r="AD46" s="509"/>
      <c r="AE46" s="387"/>
      <c r="AF46" s="475">
        <v>3</v>
      </c>
      <c r="AG46" s="387"/>
      <c r="AH46" s="28">
        <f>AI46</f>
        <v>44</v>
      </c>
      <c r="AI46" s="28">
        <f>AJ46+AK46</f>
        <v>44</v>
      </c>
      <c r="AJ46" s="28">
        <v>2</v>
      </c>
      <c r="AK46" s="28">
        <f>AL46+AM46+AP46</f>
        <v>42</v>
      </c>
      <c r="AL46" s="28">
        <v>19</v>
      </c>
      <c r="AM46" s="28">
        <v>20</v>
      </c>
      <c r="AN46" s="28"/>
      <c r="AO46" s="387"/>
      <c r="AP46" s="399">
        <v>3</v>
      </c>
      <c r="AQ46" s="375"/>
      <c r="AR46" s="28"/>
      <c r="AS46" s="28">
        <v>42</v>
      </c>
      <c r="AT46" s="375"/>
      <c r="AU46" s="399">
        <f t="shared" ref="AU46:AU50" si="26">AH46</f>
        <v>44</v>
      </c>
      <c r="AV46" s="424"/>
      <c r="AW46" s="429">
        <f t="shared" si="2"/>
        <v>42</v>
      </c>
    </row>
    <row r="47" spans="1:49" ht="62.25" customHeight="1" x14ac:dyDescent="0.3">
      <c r="A47" s="495" t="s">
        <v>368</v>
      </c>
      <c r="B47" s="499"/>
      <c r="C47" s="499"/>
      <c r="D47" s="499"/>
      <c r="E47" s="499"/>
      <c r="F47" s="499"/>
      <c r="G47" s="490" t="s">
        <v>362</v>
      </c>
      <c r="H47" s="497"/>
      <c r="I47" s="497"/>
      <c r="J47" s="497"/>
      <c r="K47" s="497"/>
      <c r="L47" s="497"/>
      <c r="M47" s="497"/>
      <c r="N47" s="497"/>
      <c r="O47" s="497"/>
      <c r="P47" s="497"/>
      <c r="Q47" s="497"/>
      <c r="R47" s="497"/>
      <c r="S47" s="497"/>
      <c r="T47" s="497"/>
      <c r="U47" s="497"/>
      <c r="V47" s="497"/>
      <c r="W47" s="497"/>
      <c r="X47" s="497"/>
      <c r="Y47" s="497"/>
      <c r="Z47" s="497"/>
      <c r="AA47" s="497"/>
      <c r="AB47" s="498"/>
      <c r="AC47" s="494"/>
      <c r="AD47" s="494"/>
      <c r="AE47" s="338"/>
      <c r="AF47" s="476"/>
      <c r="AG47" s="338"/>
      <c r="AH47" s="28">
        <f t="shared" ref="AH47:AH50" si="27">AI47</f>
        <v>44</v>
      </c>
      <c r="AI47" s="28">
        <f t="shared" ref="AI47:AI50" si="28">AJ47+AK47</f>
        <v>44</v>
      </c>
      <c r="AJ47" s="6">
        <v>2</v>
      </c>
      <c r="AK47" s="28">
        <f>AL47+AM47+AP47</f>
        <v>42</v>
      </c>
      <c r="AL47" s="6">
        <v>0</v>
      </c>
      <c r="AM47" s="6">
        <v>39</v>
      </c>
      <c r="AN47" s="6"/>
      <c r="AO47" s="395"/>
      <c r="AP47" s="400">
        <v>3</v>
      </c>
      <c r="AQ47" s="13"/>
      <c r="AR47" s="6"/>
      <c r="AS47" s="28">
        <v>42</v>
      </c>
      <c r="AT47" s="375"/>
      <c r="AU47" s="399">
        <f t="shared" si="26"/>
        <v>44</v>
      </c>
      <c r="AV47" s="424"/>
      <c r="AW47" s="429">
        <f t="shared" si="2"/>
        <v>42</v>
      </c>
    </row>
    <row r="48" spans="1:49" ht="33" customHeight="1" x14ac:dyDescent="0.3">
      <c r="A48" s="495" t="s">
        <v>22</v>
      </c>
      <c r="B48" s="496"/>
      <c r="C48" s="496"/>
      <c r="D48" s="496"/>
      <c r="E48" s="496"/>
      <c r="F48" s="496"/>
      <c r="G48" s="490" t="s">
        <v>197</v>
      </c>
      <c r="H48" s="497"/>
      <c r="I48" s="497"/>
      <c r="J48" s="497"/>
      <c r="K48" s="497"/>
      <c r="L48" s="497"/>
      <c r="M48" s="497"/>
      <c r="N48" s="497"/>
      <c r="O48" s="497"/>
      <c r="P48" s="497"/>
      <c r="Q48" s="497"/>
      <c r="R48" s="497"/>
      <c r="S48" s="497"/>
      <c r="T48" s="497"/>
      <c r="U48" s="497"/>
      <c r="V48" s="497"/>
      <c r="W48" s="497"/>
      <c r="X48" s="497"/>
      <c r="Y48" s="497"/>
      <c r="Z48" s="497"/>
      <c r="AA48" s="497"/>
      <c r="AB48" s="498"/>
      <c r="AC48" s="494"/>
      <c r="AD48" s="494"/>
      <c r="AE48" s="338">
        <v>3</v>
      </c>
      <c r="AF48" s="338"/>
      <c r="AG48" s="338"/>
      <c r="AH48" s="28">
        <f t="shared" si="27"/>
        <v>108</v>
      </c>
      <c r="AI48" s="28">
        <f t="shared" si="28"/>
        <v>108</v>
      </c>
      <c r="AJ48" s="6">
        <v>0</v>
      </c>
      <c r="AK48" s="28">
        <f t="shared" ref="AK48:AK49" si="29">AL48+AM48+AP48</f>
        <v>108</v>
      </c>
      <c r="AL48" s="6"/>
      <c r="AM48" s="6">
        <v>106</v>
      </c>
      <c r="AN48" s="6">
        <v>108</v>
      </c>
      <c r="AO48" s="395"/>
      <c r="AP48" s="6">
        <v>2</v>
      </c>
      <c r="AQ48" s="13"/>
      <c r="AR48" s="6"/>
      <c r="AS48" s="28">
        <v>108</v>
      </c>
      <c r="AT48" s="375"/>
      <c r="AU48" s="399">
        <f t="shared" si="26"/>
        <v>108</v>
      </c>
      <c r="AV48" s="424"/>
      <c r="AW48" s="429">
        <f t="shared" si="2"/>
        <v>108</v>
      </c>
    </row>
    <row r="49" spans="1:49" ht="32.25" customHeight="1" x14ac:dyDescent="0.2">
      <c r="A49" s="495" t="s">
        <v>23</v>
      </c>
      <c r="B49" s="496"/>
      <c r="C49" s="496"/>
      <c r="D49" s="496"/>
      <c r="E49" s="496"/>
      <c r="F49" s="496"/>
      <c r="G49" s="490" t="s">
        <v>196</v>
      </c>
      <c r="H49" s="497"/>
      <c r="I49" s="497"/>
      <c r="J49" s="497"/>
      <c r="K49" s="497"/>
      <c r="L49" s="497"/>
      <c r="M49" s="497"/>
      <c r="N49" s="497"/>
      <c r="O49" s="497"/>
      <c r="P49" s="497"/>
      <c r="Q49" s="497"/>
      <c r="R49" s="497"/>
      <c r="S49" s="497"/>
      <c r="T49" s="497"/>
      <c r="U49" s="497"/>
      <c r="V49" s="497"/>
      <c r="W49" s="497"/>
      <c r="X49" s="497"/>
      <c r="Y49" s="497"/>
      <c r="Z49" s="497"/>
      <c r="AA49" s="497"/>
      <c r="AB49" s="498"/>
      <c r="AC49" s="494"/>
      <c r="AD49" s="494"/>
      <c r="AE49" s="338">
        <v>4</v>
      </c>
      <c r="AF49" s="338"/>
      <c r="AG49" s="338"/>
      <c r="AH49" s="28">
        <f t="shared" si="27"/>
        <v>180</v>
      </c>
      <c r="AI49" s="28">
        <f t="shared" si="28"/>
        <v>180</v>
      </c>
      <c r="AJ49" s="6">
        <v>0</v>
      </c>
      <c r="AK49" s="28">
        <f t="shared" si="29"/>
        <v>180</v>
      </c>
      <c r="AL49" s="6"/>
      <c r="AM49" s="6">
        <v>179</v>
      </c>
      <c r="AN49" s="6">
        <v>180</v>
      </c>
      <c r="AO49" s="395"/>
      <c r="AP49" s="6">
        <v>1</v>
      </c>
      <c r="AQ49" s="13"/>
      <c r="AR49" s="6"/>
      <c r="AS49" s="28"/>
      <c r="AT49" s="375">
        <v>180</v>
      </c>
      <c r="AU49" s="399">
        <f t="shared" si="26"/>
        <v>180</v>
      </c>
      <c r="AV49" s="12">
        <v>72</v>
      </c>
      <c r="AW49" s="429">
        <f t="shared" si="2"/>
        <v>180</v>
      </c>
    </row>
    <row r="50" spans="1:49" ht="32.25" customHeight="1" x14ac:dyDescent="0.2">
      <c r="A50" s="492"/>
      <c r="B50" s="493"/>
      <c r="C50" s="345"/>
      <c r="D50" s="345"/>
      <c r="E50" s="345"/>
      <c r="F50" s="345"/>
      <c r="G50" s="490" t="s">
        <v>354</v>
      </c>
      <c r="H50" s="491"/>
      <c r="I50" s="491"/>
      <c r="J50" s="491"/>
      <c r="K50" s="346"/>
      <c r="L50" s="346"/>
      <c r="M50" s="346"/>
      <c r="N50" s="346"/>
      <c r="O50" s="346"/>
      <c r="P50" s="346"/>
      <c r="Q50" s="346"/>
      <c r="R50" s="346"/>
      <c r="S50" s="346"/>
      <c r="T50" s="346"/>
      <c r="U50" s="346"/>
      <c r="V50" s="346"/>
      <c r="W50" s="346"/>
      <c r="X50" s="346"/>
      <c r="Y50" s="346"/>
      <c r="Z50" s="346"/>
      <c r="AA50" s="346"/>
      <c r="AB50" s="347"/>
      <c r="AC50" s="486"/>
      <c r="AD50" s="487"/>
      <c r="AE50" s="348"/>
      <c r="AF50" s="348">
        <v>4</v>
      </c>
      <c r="AG50" s="348"/>
      <c r="AH50" s="28">
        <f t="shared" si="27"/>
        <v>6</v>
      </c>
      <c r="AI50" s="28">
        <f t="shared" si="28"/>
        <v>6</v>
      </c>
      <c r="AJ50" s="348"/>
      <c r="AK50" s="28">
        <v>6</v>
      </c>
      <c r="AL50" s="348"/>
      <c r="AM50" s="348"/>
      <c r="AN50" s="348"/>
      <c r="AO50" s="395"/>
      <c r="AP50" s="348"/>
      <c r="AQ50" s="351"/>
      <c r="AR50" s="348"/>
      <c r="AS50" s="28"/>
      <c r="AT50" s="375">
        <v>6</v>
      </c>
      <c r="AU50" s="399">
        <f t="shared" si="26"/>
        <v>6</v>
      </c>
      <c r="AV50" s="12">
        <v>6</v>
      </c>
      <c r="AW50" s="429">
        <f t="shared" si="2"/>
        <v>6</v>
      </c>
    </row>
    <row r="51" spans="1:49" ht="57.75" customHeight="1" x14ac:dyDescent="0.2">
      <c r="A51" s="500" t="s">
        <v>347</v>
      </c>
      <c r="B51" s="501"/>
      <c r="C51" s="501"/>
      <c r="D51" s="501"/>
      <c r="E51" s="501"/>
      <c r="F51" s="501"/>
      <c r="G51" s="502" t="s">
        <v>363</v>
      </c>
      <c r="H51" s="503"/>
      <c r="I51" s="503"/>
      <c r="J51" s="503"/>
      <c r="K51" s="503"/>
      <c r="L51" s="503"/>
      <c r="M51" s="503"/>
      <c r="N51" s="503"/>
      <c r="O51" s="503"/>
      <c r="P51" s="503"/>
      <c r="Q51" s="503"/>
      <c r="R51" s="503"/>
      <c r="S51" s="503"/>
      <c r="T51" s="503"/>
      <c r="U51" s="503"/>
      <c r="V51" s="503"/>
      <c r="W51" s="503"/>
      <c r="X51" s="503"/>
      <c r="Y51" s="503"/>
      <c r="Z51" s="503"/>
      <c r="AA51" s="503"/>
      <c r="AB51" s="504"/>
      <c r="AC51" s="505"/>
      <c r="AD51" s="505"/>
      <c r="AE51" s="341" t="s">
        <v>27</v>
      </c>
      <c r="AF51" s="341" t="s">
        <v>28</v>
      </c>
      <c r="AG51" s="341"/>
      <c r="AH51" s="15">
        <f>SUM(AH52:AH57)</f>
        <v>426</v>
      </c>
      <c r="AI51" s="15">
        <f t="shared" ref="AI51:AV51" si="30">SUM(AI52:AI57)</f>
        <v>426</v>
      </c>
      <c r="AJ51" s="15">
        <f t="shared" si="30"/>
        <v>6</v>
      </c>
      <c r="AK51" s="15">
        <f t="shared" si="30"/>
        <v>420</v>
      </c>
      <c r="AL51" s="15">
        <f t="shared" si="30"/>
        <v>66</v>
      </c>
      <c r="AM51" s="15">
        <f t="shared" si="30"/>
        <v>333</v>
      </c>
      <c r="AN51" s="15">
        <f t="shared" si="30"/>
        <v>288</v>
      </c>
      <c r="AO51" s="15">
        <f t="shared" si="30"/>
        <v>0</v>
      </c>
      <c r="AP51" s="15">
        <f t="shared" si="30"/>
        <v>15</v>
      </c>
      <c r="AQ51" s="15">
        <f t="shared" si="30"/>
        <v>0</v>
      </c>
      <c r="AR51" s="15">
        <f t="shared" si="30"/>
        <v>0</v>
      </c>
      <c r="AS51" s="15">
        <f t="shared" si="30"/>
        <v>0</v>
      </c>
      <c r="AT51" s="15">
        <f t="shared" si="30"/>
        <v>420</v>
      </c>
      <c r="AU51" s="15">
        <f t="shared" si="30"/>
        <v>382</v>
      </c>
      <c r="AV51" s="15">
        <f t="shared" si="30"/>
        <v>120</v>
      </c>
      <c r="AW51" s="429">
        <f>SUM(AQ51:AT51)</f>
        <v>420</v>
      </c>
    </row>
    <row r="52" spans="1:49" ht="78.75" customHeight="1" x14ac:dyDescent="0.2">
      <c r="A52" s="506" t="s">
        <v>348</v>
      </c>
      <c r="B52" s="507"/>
      <c r="C52" s="384"/>
      <c r="D52" s="384"/>
      <c r="E52" s="384"/>
      <c r="F52" s="384"/>
      <c r="G52" s="510" t="s">
        <v>365</v>
      </c>
      <c r="H52" s="511"/>
      <c r="I52" s="511"/>
      <c r="J52" s="511"/>
      <c r="K52" s="385"/>
      <c r="L52" s="385"/>
      <c r="M52" s="385"/>
      <c r="N52" s="385"/>
      <c r="O52" s="385"/>
      <c r="P52" s="385"/>
      <c r="Q52" s="385"/>
      <c r="R52" s="385"/>
      <c r="S52" s="385"/>
      <c r="T52" s="385"/>
      <c r="U52" s="385"/>
      <c r="V52" s="385"/>
      <c r="W52" s="385"/>
      <c r="X52" s="385"/>
      <c r="Y52" s="385"/>
      <c r="Z52" s="385"/>
      <c r="AA52" s="385"/>
      <c r="AB52" s="386"/>
      <c r="AC52" s="508"/>
      <c r="AD52" s="509"/>
      <c r="AE52" s="387"/>
      <c r="AF52" s="512">
        <v>4</v>
      </c>
      <c r="AG52" s="387"/>
      <c r="AH52" s="383">
        <f>AI52</f>
        <v>44</v>
      </c>
      <c r="AI52" s="383">
        <f>SUM(AJ52:AK52)</f>
        <v>44</v>
      </c>
      <c r="AJ52" s="383">
        <v>2</v>
      </c>
      <c r="AK52" s="383">
        <f>AL52+AM52+AP52</f>
        <v>42</v>
      </c>
      <c r="AL52" s="383">
        <v>23</v>
      </c>
      <c r="AM52" s="383">
        <v>16</v>
      </c>
      <c r="AN52" s="28"/>
      <c r="AO52" s="387"/>
      <c r="AP52" s="28">
        <v>3</v>
      </c>
      <c r="AQ52" s="375"/>
      <c r="AR52" s="28"/>
      <c r="AS52" s="28"/>
      <c r="AT52" s="375">
        <v>42</v>
      </c>
      <c r="AU52" s="399">
        <f>AH52</f>
        <v>44</v>
      </c>
      <c r="AV52" s="12"/>
      <c r="AW52" s="429">
        <f t="shared" si="2"/>
        <v>42</v>
      </c>
    </row>
    <row r="53" spans="1:49" ht="58.5" customHeight="1" x14ac:dyDescent="0.2">
      <c r="A53" s="495" t="s">
        <v>364</v>
      </c>
      <c r="B53" s="496"/>
      <c r="C53" s="496"/>
      <c r="D53" s="496"/>
      <c r="E53" s="496"/>
      <c r="F53" s="496"/>
      <c r="G53" s="490" t="s">
        <v>352</v>
      </c>
      <c r="H53" s="497"/>
      <c r="I53" s="497"/>
      <c r="J53" s="497"/>
      <c r="K53" s="497"/>
      <c r="L53" s="497"/>
      <c r="M53" s="497"/>
      <c r="N53" s="497"/>
      <c r="O53" s="497"/>
      <c r="P53" s="497"/>
      <c r="Q53" s="497"/>
      <c r="R53" s="497"/>
      <c r="S53" s="497"/>
      <c r="T53" s="497"/>
      <c r="U53" s="497"/>
      <c r="V53" s="497"/>
      <c r="W53" s="497"/>
      <c r="X53" s="497"/>
      <c r="Y53" s="497"/>
      <c r="Z53" s="497"/>
      <c r="AA53" s="497"/>
      <c r="AB53" s="498"/>
      <c r="AC53" s="494"/>
      <c r="AD53" s="494"/>
      <c r="AE53" s="338"/>
      <c r="AF53" s="476"/>
      <c r="AG53" s="338"/>
      <c r="AH53" s="399">
        <f t="shared" ref="AH53:AH57" si="31">AI53</f>
        <v>44</v>
      </c>
      <c r="AI53" s="399">
        <f t="shared" ref="AI53:AI57" si="32">SUM(AJ53:AK53)</f>
        <v>44</v>
      </c>
      <c r="AJ53" s="6">
        <v>2</v>
      </c>
      <c r="AK53" s="399">
        <f t="shared" ref="AK53:AK56" si="33">AL53+AM53+AP53</f>
        <v>42</v>
      </c>
      <c r="AL53" s="6">
        <v>23</v>
      </c>
      <c r="AM53" s="6">
        <v>16</v>
      </c>
      <c r="AN53" s="6"/>
      <c r="AO53" s="395"/>
      <c r="AP53" s="400">
        <v>3</v>
      </c>
      <c r="AQ53" s="13"/>
      <c r="AR53" s="6"/>
      <c r="AS53" s="6"/>
      <c r="AT53" s="405">
        <v>42</v>
      </c>
      <c r="AU53" s="399">
        <f t="shared" ref="AU53:AU57" si="34">AH53</f>
        <v>44</v>
      </c>
      <c r="AV53" s="12"/>
      <c r="AW53" s="429">
        <f t="shared" si="2"/>
        <v>42</v>
      </c>
    </row>
    <row r="54" spans="1:49" ht="42.75" customHeight="1" x14ac:dyDescent="0.2">
      <c r="A54" s="492" t="s">
        <v>379</v>
      </c>
      <c r="B54" s="493"/>
      <c r="C54" s="401"/>
      <c r="D54" s="401"/>
      <c r="E54" s="401"/>
      <c r="F54" s="401"/>
      <c r="G54" s="490" t="s">
        <v>380</v>
      </c>
      <c r="H54" s="491"/>
      <c r="I54" s="491"/>
      <c r="J54" s="491"/>
      <c r="K54" s="403"/>
      <c r="L54" s="403"/>
      <c r="M54" s="403"/>
      <c r="N54" s="403"/>
      <c r="O54" s="403"/>
      <c r="P54" s="403"/>
      <c r="Q54" s="403"/>
      <c r="R54" s="403"/>
      <c r="S54" s="403"/>
      <c r="T54" s="403"/>
      <c r="U54" s="403"/>
      <c r="V54" s="403"/>
      <c r="W54" s="403"/>
      <c r="X54" s="403"/>
      <c r="Y54" s="403"/>
      <c r="Z54" s="403"/>
      <c r="AA54" s="403"/>
      <c r="AB54" s="404"/>
      <c r="AC54" s="486"/>
      <c r="AD54" s="487"/>
      <c r="AE54" s="399"/>
      <c r="AF54" s="400">
        <v>4</v>
      </c>
      <c r="AG54" s="399"/>
      <c r="AH54" s="399">
        <f t="shared" si="31"/>
        <v>44</v>
      </c>
      <c r="AI54" s="399">
        <f t="shared" si="32"/>
        <v>44</v>
      </c>
      <c r="AJ54" s="399">
        <v>2</v>
      </c>
      <c r="AK54" s="399">
        <f t="shared" si="33"/>
        <v>42</v>
      </c>
      <c r="AL54" s="399">
        <v>20</v>
      </c>
      <c r="AM54" s="399">
        <v>16</v>
      </c>
      <c r="AN54" s="399"/>
      <c r="AO54" s="395"/>
      <c r="AP54" s="400">
        <v>6</v>
      </c>
      <c r="AQ54" s="405"/>
      <c r="AR54" s="399"/>
      <c r="AS54" s="399"/>
      <c r="AT54" s="405">
        <v>42</v>
      </c>
      <c r="AU54" s="399"/>
      <c r="AV54" s="12">
        <v>42</v>
      </c>
      <c r="AW54" s="429">
        <f t="shared" si="2"/>
        <v>42</v>
      </c>
    </row>
    <row r="55" spans="1:49" ht="32.25" customHeight="1" x14ac:dyDescent="0.2">
      <c r="A55" s="495" t="s">
        <v>349</v>
      </c>
      <c r="B55" s="496"/>
      <c r="C55" s="496"/>
      <c r="D55" s="496"/>
      <c r="E55" s="496"/>
      <c r="F55" s="496"/>
      <c r="G55" s="490" t="s">
        <v>197</v>
      </c>
      <c r="H55" s="497"/>
      <c r="I55" s="497"/>
      <c r="J55" s="497"/>
      <c r="K55" s="497"/>
      <c r="L55" s="497"/>
      <c r="M55" s="497"/>
      <c r="N55" s="497"/>
      <c r="O55" s="497"/>
      <c r="P55" s="497"/>
      <c r="Q55" s="497"/>
      <c r="R55" s="497"/>
      <c r="S55" s="497"/>
      <c r="T55" s="497"/>
      <c r="U55" s="497"/>
      <c r="V55" s="497"/>
      <c r="W55" s="497"/>
      <c r="X55" s="497"/>
      <c r="Y55" s="497"/>
      <c r="Z55" s="497"/>
      <c r="AA55" s="497"/>
      <c r="AB55" s="498"/>
      <c r="AC55" s="494"/>
      <c r="AD55" s="494"/>
      <c r="AE55" s="338">
        <v>4</v>
      </c>
      <c r="AF55" s="338"/>
      <c r="AG55" s="338"/>
      <c r="AH55" s="399">
        <f t="shared" si="31"/>
        <v>108</v>
      </c>
      <c r="AI55" s="399">
        <f t="shared" si="32"/>
        <v>108</v>
      </c>
      <c r="AJ55" s="6">
        <v>0</v>
      </c>
      <c r="AK55" s="399">
        <f t="shared" si="33"/>
        <v>108</v>
      </c>
      <c r="AL55" s="6"/>
      <c r="AM55" s="6">
        <v>106</v>
      </c>
      <c r="AN55" s="6">
        <v>108</v>
      </c>
      <c r="AO55" s="395"/>
      <c r="AP55" s="6">
        <v>2</v>
      </c>
      <c r="AQ55" s="13"/>
      <c r="AR55" s="6"/>
      <c r="AS55" s="6"/>
      <c r="AT55" s="405">
        <v>108</v>
      </c>
      <c r="AU55" s="399">
        <f t="shared" si="34"/>
        <v>108</v>
      </c>
      <c r="AV55" s="12"/>
      <c r="AW55" s="429">
        <f t="shared" si="2"/>
        <v>108</v>
      </c>
    </row>
    <row r="56" spans="1:49" ht="31.5" customHeight="1" x14ac:dyDescent="0.2">
      <c r="A56" s="495" t="s">
        <v>350</v>
      </c>
      <c r="B56" s="496"/>
      <c r="C56" s="496"/>
      <c r="D56" s="496"/>
      <c r="E56" s="496"/>
      <c r="F56" s="496"/>
      <c r="G56" s="490" t="s">
        <v>196</v>
      </c>
      <c r="H56" s="497"/>
      <c r="I56" s="497"/>
      <c r="J56" s="497"/>
      <c r="K56" s="497"/>
      <c r="L56" s="497"/>
      <c r="M56" s="497"/>
      <c r="N56" s="497"/>
      <c r="O56" s="497"/>
      <c r="P56" s="497"/>
      <c r="Q56" s="497"/>
      <c r="R56" s="497"/>
      <c r="S56" s="497"/>
      <c r="T56" s="497"/>
      <c r="U56" s="497"/>
      <c r="V56" s="497"/>
      <c r="W56" s="497"/>
      <c r="X56" s="497"/>
      <c r="Y56" s="497"/>
      <c r="Z56" s="497"/>
      <c r="AA56" s="497"/>
      <c r="AB56" s="498"/>
      <c r="AC56" s="494"/>
      <c r="AD56" s="494"/>
      <c r="AE56" s="338">
        <v>4</v>
      </c>
      <c r="AF56" s="338"/>
      <c r="AG56" s="338"/>
      <c r="AH56" s="399">
        <f t="shared" si="31"/>
        <v>180</v>
      </c>
      <c r="AI56" s="399">
        <f t="shared" si="32"/>
        <v>180</v>
      </c>
      <c r="AJ56" s="6">
        <v>0</v>
      </c>
      <c r="AK56" s="399">
        <f t="shared" si="33"/>
        <v>180</v>
      </c>
      <c r="AL56" s="6"/>
      <c r="AM56" s="6">
        <v>179</v>
      </c>
      <c r="AN56" s="6">
        <v>180</v>
      </c>
      <c r="AO56" s="395"/>
      <c r="AP56" s="6">
        <v>1</v>
      </c>
      <c r="AQ56" s="13"/>
      <c r="AR56" s="6"/>
      <c r="AS56" s="6"/>
      <c r="AT56" s="405">
        <v>180</v>
      </c>
      <c r="AU56" s="399">
        <f t="shared" si="34"/>
        <v>180</v>
      </c>
      <c r="AV56" s="12">
        <v>72</v>
      </c>
      <c r="AW56" s="429">
        <f t="shared" si="2"/>
        <v>180</v>
      </c>
    </row>
    <row r="57" spans="1:49" ht="36.75" customHeight="1" x14ac:dyDescent="0.2">
      <c r="A57" s="492"/>
      <c r="B57" s="493"/>
      <c r="C57" s="345"/>
      <c r="D57" s="345"/>
      <c r="E57" s="345"/>
      <c r="F57" s="345"/>
      <c r="G57" s="490" t="s">
        <v>355</v>
      </c>
      <c r="H57" s="491"/>
      <c r="I57" s="491"/>
      <c r="J57" s="491"/>
      <c r="K57" s="346"/>
      <c r="L57" s="346"/>
      <c r="M57" s="346"/>
      <c r="N57" s="346"/>
      <c r="O57" s="346"/>
      <c r="P57" s="346"/>
      <c r="Q57" s="346"/>
      <c r="R57" s="346"/>
      <c r="S57" s="346"/>
      <c r="T57" s="346"/>
      <c r="U57" s="346"/>
      <c r="V57" s="346"/>
      <c r="W57" s="346"/>
      <c r="X57" s="346"/>
      <c r="Y57" s="346"/>
      <c r="Z57" s="346"/>
      <c r="AA57" s="346"/>
      <c r="AB57" s="347"/>
      <c r="AC57" s="486"/>
      <c r="AD57" s="487"/>
      <c r="AE57" s="348"/>
      <c r="AF57" s="348">
        <v>4</v>
      </c>
      <c r="AG57" s="348"/>
      <c r="AH57" s="399">
        <f t="shared" si="31"/>
        <v>6</v>
      </c>
      <c r="AI57" s="399">
        <f t="shared" si="32"/>
        <v>6</v>
      </c>
      <c r="AJ57" s="348"/>
      <c r="AK57" s="399">
        <v>6</v>
      </c>
      <c r="AL57" s="348"/>
      <c r="AM57" s="348"/>
      <c r="AN57" s="348"/>
      <c r="AO57" s="395"/>
      <c r="AP57" s="348"/>
      <c r="AQ57" s="351"/>
      <c r="AR57" s="348"/>
      <c r="AS57" s="348"/>
      <c r="AT57" s="405">
        <v>6</v>
      </c>
      <c r="AU57" s="399">
        <f t="shared" si="34"/>
        <v>6</v>
      </c>
      <c r="AV57" s="12">
        <v>6</v>
      </c>
      <c r="AW57" s="429">
        <f t="shared" si="2"/>
        <v>6</v>
      </c>
    </row>
    <row r="58" spans="1:49" ht="18.75" x14ac:dyDescent="0.2">
      <c r="A58" s="531" t="s">
        <v>99</v>
      </c>
      <c r="B58" s="532"/>
      <c r="C58" s="532"/>
      <c r="D58" s="532"/>
      <c r="E58" s="532"/>
      <c r="F58" s="532"/>
      <c r="G58" s="532"/>
      <c r="H58" s="532"/>
      <c r="I58" s="532"/>
      <c r="J58" s="532"/>
      <c r="K58" s="532"/>
      <c r="L58" s="532"/>
      <c r="M58" s="532"/>
      <c r="N58" s="532"/>
      <c r="O58" s="532"/>
      <c r="P58" s="532"/>
      <c r="Q58" s="532"/>
      <c r="R58" s="532"/>
      <c r="S58" s="532"/>
      <c r="T58" s="532"/>
      <c r="U58" s="532"/>
      <c r="V58" s="532"/>
      <c r="W58" s="532"/>
      <c r="X58" s="532"/>
      <c r="Y58" s="532"/>
      <c r="Z58" s="532"/>
      <c r="AA58" s="16"/>
      <c r="AB58" s="16"/>
      <c r="AC58" s="527"/>
      <c r="AD58" s="527"/>
      <c r="AE58" s="527"/>
      <c r="AF58" s="527"/>
      <c r="AG58" s="527"/>
      <c r="AH58" s="527"/>
      <c r="AI58" s="527"/>
      <c r="AJ58" s="527"/>
      <c r="AK58" s="527"/>
      <c r="AL58" s="527"/>
      <c r="AM58" s="527"/>
      <c r="AN58" s="527"/>
      <c r="AO58" s="527"/>
      <c r="AP58" s="527"/>
      <c r="AQ58" s="527"/>
      <c r="AR58" s="527"/>
      <c r="AS58" s="527"/>
      <c r="AT58" s="527"/>
      <c r="AU58" s="399"/>
      <c r="AV58" s="12"/>
      <c r="AW58" s="429">
        <f t="shared" si="2"/>
        <v>0</v>
      </c>
    </row>
    <row r="59" spans="1:49" ht="35.25" customHeight="1" x14ac:dyDescent="0.2">
      <c r="A59" s="499" t="s">
        <v>43</v>
      </c>
      <c r="B59" s="496"/>
      <c r="C59" s="496"/>
      <c r="D59" s="496"/>
      <c r="E59" s="496"/>
      <c r="F59" s="496"/>
      <c r="G59" s="513" t="s">
        <v>72</v>
      </c>
      <c r="H59" s="514"/>
      <c r="I59" s="514"/>
      <c r="J59" s="514"/>
      <c r="K59" s="514"/>
      <c r="L59" s="514"/>
      <c r="M59" s="514"/>
      <c r="N59" s="514"/>
      <c r="O59" s="514"/>
      <c r="P59" s="514"/>
      <c r="Q59" s="514"/>
      <c r="R59" s="514"/>
      <c r="S59" s="514"/>
      <c r="T59" s="514"/>
      <c r="U59" s="514"/>
      <c r="V59" s="514"/>
      <c r="W59" s="514"/>
      <c r="X59" s="514"/>
      <c r="Y59" s="514"/>
      <c r="Z59" s="514"/>
      <c r="AA59" s="514"/>
      <c r="AB59" s="514"/>
      <c r="AC59" s="515" t="s">
        <v>331</v>
      </c>
      <c r="AD59" s="515"/>
      <c r="AE59" s="515"/>
      <c r="AF59" s="515"/>
      <c r="AG59" s="515"/>
      <c r="AH59" s="515"/>
      <c r="AI59" s="515"/>
      <c r="AJ59" s="515"/>
      <c r="AK59" s="515"/>
      <c r="AL59" s="515"/>
      <c r="AM59" s="515"/>
      <c r="AN59" s="515"/>
      <c r="AO59" s="515"/>
      <c r="AP59" s="515"/>
      <c r="AQ59" s="515"/>
      <c r="AR59" s="515"/>
      <c r="AS59" s="515"/>
      <c r="AT59" s="516"/>
      <c r="AU59" s="399">
        <f t="shared" si="19"/>
        <v>0</v>
      </c>
      <c r="AV59" s="12"/>
      <c r="AW59" s="429">
        <f t="shared" si="2"/>
        <v>0</v>
      </c>
    </row>
    <row r="60" spans="1:49" ht="22.5" customHeight="1" x14ac:dyDescent="0.2">
      <c r="A60" s="517" t="s">
        <v>24</v>
      </c>
      <c r="B60" s="517"/>
      <c r="C60" s="517"/>
      <c r="D60" s="517"/>
      <c r="E60" s="517"/>
      <c r="F60" s="517"/>
      <c r="G60" s="517"/>
      <c r="H60" s="517"/>
      <c r="I60" s="517"/>
      <c r="J60" s="517"/>
      <c r="K60" s="517"/>
      <c r="L60" s="517"/>
      <c r="M60" s="517"/>
      <c r="N60" s="517"/>
      <c r="O60" s="517"/>
      <c r="P60" s="517"/>
      <c r="Q60" s="517"/>
      <c r="R60" s="517"/>
      <c r="S60" s="517"/>
      <c r="T60" s="517"/>
      <c r="U60" s="517"/>
      <c r="V60" s="517"/>
      <c r="W60" s="517"/>
      <c r="X60" s="517"/>
      <c r="Y60" s="517"/>
      <c r="Z60" s="517"/>
      <c r="AA60" s="517"/>
      <c r="AB60" s="517"/>
      <c r="AC60" s="518" t="s">
        <v>26</v>
      </c>
      <c r="AD60" s="518"/>
      <c r="AE60" s="10">
        <f>AE9+AE25+AE32+AE38</f>
        <v>23</v>
      </c>
      <c r="AF60" s="10">
        <f>AF9+AF25+AF32+AF38</f>
        <v>13</v>
      </c>
      <c r="AG60" s="339">
        <v>3</v>
      </c>
      <c r="AH60" s="10">
        <f>AH9+AH25+AH32+AH38+36</f>
        <v>3014</v>
      </c>
      <c r="AI60" s="10">
        <f>AI9+AI25+AI32+AI38+36</f>
        <v>3014</v>
      </c>
      <c r="AJ60" s="10">
        <f>AJ9+AJ25+AJ32+AJ38</f>
        <v>46</v>
      </c>
      <c r="AK60" s="10">
        <f>AK9+AK25+AK32+AK38+36</f>
        <v>2952</v>
      </c>
      <c r="AL60" s="10">
        <f>AL9+AL25+AL32+AL39+AL45+AL53</f>
        <v>1010</v>
      </c>
      <c r="AM60" s="10">
        <f>AM9+AM25+AM32+AM38</f>
        <v>1736</v>
      </c>
      <c r="AN60" s="10">
        <f>AN42+AN43+AN48+AN49+AN55+AN56</f>
        <v>732</v>
      </c>
      <c r="AO60" s="10">
        <v>33</v>
      </c>
      <c r="AP60" s="10">
        <f>AP9+AP25+AP32+AP38</f>
        <v>109</v>
      </c>
      <c r="AQ60" s="10">
        <f>AQ9+AQ25+AQ32+AQ38</f>
        <v>612</v>
      </c>
      <c r="AR60" s="10">
        <f>AR9+AR25+AR32+AR38</f>
        <v>864</v>
      </c>
      <c r="AS60" s="10">
        <f>AS9+AS25+AS32+AS38</f>
        <v>612</v>
      </c>
      <c r="AT60" s="415">
        <f>AT9+AT25+AT32+AT38+36</f>
        <v>864</v>
      </c>
      <c r="AU60" s="406">
        <f t="shared" si="19"/>
        <v>2952</v>
      </c>
      <c r="AV60" s="425">
        <f>AV9+AV25+AV32+AV38</f>
        <v>288</v>
      </c>
      <c r="AW60" s="429">
        <f t="shared" si="2"/>
        <v>2952</v>
      </c>
    </row>
    <row r="61" spans="1:49" ht="38.25" customHeight="1" x14ac:dyDescent="0.2">
      <c r="A61" s="499" t="s">
        <v>44</v>
      </c>
      <c r="B61" s="496"/>
      <c r="C61" s="496"/>
      <c r="D61" s="496"/>
      <c r="E61" s="496"/>
      <c r="F61" s="496"/>
      <c r="G61" s="513" t="s">
        <v>358</v>
      </c>
      <c r="H61" s="514"/>
      <c r="I61" s="514"/>
      <c r="J61" s="514"/>
      <c r="K61" s="514"/>
      <c r="L61" s="514"/>
      <c r="M61" s="514"/>
      <c r="N61" s="514"/>
      <c r="O61" s="514"/>
      <c r="P61" s="514"/>
      <c r="Q61" s="514"/>
      <c r="R61" s="514"/>
      <c r="S61" s="514"/>
      <c r="T61" s="514"/>
      <c r="U61" s="514"/>
      <c r="V61" s="514"/>
      <c r="W61" s="514"/>
      <c r="X61" s="514"/>
      <c r="Y61" s="514"/>
      <c r="Z61" s="514"/>
      <c r="AA61" s="514"/>
      <c r="AB61" s="514"/>
      <c r="AC61" s="523"/>
      <c r="AD61" s="524"/>
      <c r="AE61" s="17"/>
      <c r="AF61" s="17"/>
      <c r="AG61" s="17"/>
      <c r="AH61" s="18"/>
      <c r="AI61" s="18"/>
      <c r="AJ61" s="18"/>
      <c r="AK61" s="18"/>
      <c r="AL61" s="18"/>
      <c r="AM61" s="18"/>
      <c r="AN61" s="18"/>
      <c r="AO61" s="18"/>
      <c r="AP61" s="18"/>
      <c r="AQ61" s="354"/>
      <c r="AR61" s="354"/>
      <c r="AS61" s="354"/>
      <c r="AT61" s="357">
        <v>36</v>
      </c>
      <c r="AU61" s="1"/>
      <c r="AV61" s="1"/>
      <c r="AW61" s="1"/>
    </row>
    <row r="62" spans="1:49" ht="12.75" customHeight="1" x14ac:dyDescent="0.2">
      <c r="A62" s="514" t="s">
        <v>370</v>
      </c>
      <c r="B62" s="496"/>
      <c r="C62" s="496"/>
      <c r="D62" s="496"/>
      <c r="E62" s="496"/>
      <c r="F62" s="496"/>
      <c r="G62" s="496"/>
      <c r="H62" s="496"/>
      <c r="I62" s="496"/>
      <c r="J62" s="496"/>
      <c r="K62" s="496"/>
      <c r="L62" s="496"/>
      <c r="M62" s="496"/>
      <c r="N62" s="496"/>
      <c r="O62" s="496"/>
      <c r="P62" s="496"/>
      <c r="Q62" s="496"/>
      <c r="R62" s="496"/>
      <c r="S62" s="496"/>
      <c r="T62" s="496"/>
      <c r="U62" s="496"/>
      <c r="V62" s="496"/>
      <c r="W62" s="496"/>
      <c r="X62" s="496"/>
      <c r="Y62" s="496"/>
      <c r="Z62" s="496"/>
      <c r="AA62" s="496"/>
      <c r="AB62" s="496"/>
      <c r="AC62" s="496"/>
      <c r="AD62" s="496"/>
      <c r="AE62" s="496"/>
      <c r="AF62" s="496"/>
      <c r="AG62" s="496"/>
      <c r="AH62" s="496"/>
      <c r="AI62" s="496"/>
      <c r="AJ62" s="496"/>
      <c r="AK62" s="528" t="s">
        <v>24</v>
      </c>
      <c r="AL62" s="494" t="s">
        <v>46</v>
      </c>
      <c r="AM62" s="494"/>
      <c r="AN62" s="494"/>
      <c r="AO62" s="494"/>
      <c r="AP62" s="494"/>
      <c r="AQ62" s="529">
        <f>AQ9+AQ25+AQ32+AQ40+AQ41+AQ46+AQ47+AQ52+AQ53+AQ54</f>
        <v>612</v>
      </c>
      <c r="AR62" s="529">
        <f t="shared" ref="AR62:AT62" si="35">AR9+AR25+AR32+AR40+AR41+AR46+AR47+AR52+AR53+AR54</f>
        <v>828</v>
      </c>
      <c r="AS62" s="529">
        <f t="shared" si="35"/>
        <v>504</v>
      </c>
      <c r="AT62" s="529">
        <f t="shared" si="35"/>
        <v>222</v>
      </c>
      <c r="AU62" s="478">
        <f>SUM(AQ62:AT63)</f>
        <v>2166</v>
      </c>
      <c r="AV62" s="1"/>
      <c r="AW62" s="1"/>
    </row>
    <row r="63" spans="1:49" ht="12.75" customHeight="1" x14ac:dyDescent="0.2">
      <c r="A63" s="496"/>
      <c r="B63" s="496"/>
      <c r="C63" s="496"/>
      <c r="D63" s="496"/>
      <c r="E63" s="496"/>
      <c r="F63" s="496"/>
      <c r="G63" s="496"/>
      <c r="H63" s="496"/>
      <c r="I63" s="496"/>
      <c r="J63" s="496"/>
      <c r="K63" s="496"/>
      <c r="L63" s="496"/>
      <c r="M63" s="496"/>
      <c r="N63" s="496"/>
      <c r="O63" s="496"/>
      <c r="P63" s="496"/>
      <c r="Q63" s="496"/>
      <c r="R63" s="496"/>
      <c r="S63" s="496"/>
      <c r="T63" s="496"/>
      <c r="U63" s="496"/>
      <c r="V63" s="496"/>
      <c r="W63" s="496"/>
      <c r="X63" s="496"/>
      <c r="Y63" s="496"/>
      <c r="Z63" s="496"/>
      <c r="AA63" s="496"/>
      <c r="AB63" s="496"/>
      <c r="AC63" s="496"/>
      <c r="AD63" s="496"/>
      <c r="AE63" s="496"/>
      <c r="AF63" s="496"/>
      <c r="AG63" s="496"/>
      <c r="AH63" s="496"/>
      <c r="AI63" s="496"/>
      <c r="AJ63" s="496"/>
      <c r="AK63" s="528"/>
      <c r="AL63" s="494"/>
      <c r="AM63" s="494"/>
      <c r="AN63" s="494"/>
      <c r="AO63" s="494"/>
      <c r="AP63" s="494"/>
      <c r="AQ63" s="494"/>
      <c r="AR63" s="494"/>
      <c r="AS63" s="494"/>
      <c r="AT63" s="494"/>
      <c r="AU63" s="479"/>
      <c r="AV63" s="1"/>
      <c r="AW63" s="1"/>
    </row>
    <row r="64" spans="1:49" ht="12.75" customHeight="1" x14ac:dyDescent="0.2">
      <c r="A64" s="496"/>
      <c r="B64" s="496"/>
      <c r="C64" s="496"/>
      <c r="D64" s="496"/>
      <c r="E64" s="496"/>
      <c r="F64" s="496"/>
      <c r="G64" s="496"/>
      <c r="H64" s="496"/>
      <c r="I64" s="496"/>
      <c r="J64" s="496"/>
      <c r="K64" s="496"/>
      <c r="L64" s="496"/>
      <c r="M64" s="496"/>
      <c r="N64" s="496"/>
      <c r="O64" s="496"/>
      <c r="P64" s="496"/>
      <c r="Q64" s="496"/>
      <c r="R64" s="496"/>
      <c r="S64" s="496"/>
      <c r="T64" s="496"/>
      <c r="U64" s="496"/>
      <c r="V64" s="496"/>
      <c r="W64" s="496"/>
      <c r="X64" s="496"/>
      <c r="Y64" s="496"/>
      <c r="Z64" s="496"/>
      <c r="AA64" s="496"/>
      <c r="AB64" s="496"/>
      <c r="AC64" s="496"/>
      <c r="AD64" s="496"/>
      <c r="AE64" s="496"/>
      <c r="AF64" s="496"/>
      <c r="AG64" s="496"/>
      <c r="AH64" s="496"/>
      <c r="AI64" s="496"/>
      <c r="AJ64" s="496"/>
      <c r="AK64" s="528"/>
      <c r="AL64" s="494" t="s">
        <v>51</v>
      </c>
      <c r="AM64" s="494"/>
      <c r="AN64" s="494"/>
      <c r="AO64" s="494"/>
      <c r="AP64" s="494"/>
      <c r="AQ64" s="519">
        <f>AQ42+AQ48+AQ55</f>
        <v>0</v>
      </c>
      <c r="AR64" s="519">
        <f t="shared" ref="AR64:AT64" si="36">AR42+AR48+AR55</f>
        <v>36</v>
      </c>
      <c r="AS64" s="519">
        <f t="shared" si="36"/>
        <v>108</v>
      </c>
      <c r="AT64" s="519">
        <f t="shared" si="36"/>
        <v>108</v>
      </c>
      <c r="AU64" s="480">
        <f>SUM(AQ64:AT65)</f>
        <v>252</v>
      </c>
      <c r="AV64" s="1"/>
      <c r="AW64" s="1"/>
    </row>
    <row r="65" spans="1:49" ht="12.75" customHeight="1" x14ac:dyDescent="0.2">
      <c r="A65" s="496"/>
      <c r="B65" s="496"/>
      <c r="C65" s="496"/>
      <c r="D65" s="496"/>
      <c r="E65" s="496"/>
      <c r="F65" s="496"/>
      <c r="G65" s="496"/>
      <c r="H65" s="496"/>
      <c r="I65" s="496"/>
      <c r="J65" s="496"/>
      <c r="K65" s="496"/>
      <c r="L65" s="496"/>
      <c r="M65" s="496"/>
      <c r="N65" s="496"/>
      <c r="O65" s="496"/>
      <c r="P65" s="496"/>
      <c r="Q65" s="496"/>
      <c r="R65" s="496"/>
      <c r="S65" s="496"/>
      <c r="T65" s="496"/>
      <c r="U65" s="496"/>
      <c r="V65" s="496"/>
      <c r="W65" s="496"/>
      <c r="X65" s="496"/>
      <c r="Y65" s="496"/>
      <c r="Z65" s="496"/>
      <c r="AA65" s="496"/>
      <c r="AB65" s="496"/>
      <c r="AC65" s="496"/>
      <c r="AD65" s="496"/>
      <c r="AE65" s="496"/>
      <c r="AF65" s="496"/>
      <c r="AG65" s="496"/>
      <c r="AH65" s="496"/>
      <c r="AI65" s="496"/>
      <c r="AJ65" s="496"/>
      <c r="AK65" s="528"/>
      <c r="AL65" s="494"/>
      <c r="AM65" s="494"/>
      <c r="AN65" s="494"/>
      <c r="AO65" s="494"/>
      <c r="AP65" s="494"/>
      <c r="AQ65" s="519"/>
      <c r="AR65" s="519"/>
      <c r="AS65" s="519"/>
      <c r="AT65" s="519"/>
      <c r="AU65" s="479"/>
      <c r="AV65" s="1"/>
      <c r="AW65" s="1"/>
    </row>
    <row r="66" spans="1:49" ht="18.75" x14ac:dyDescent="0.2">
      <c r="A66" s="496"/>
      <c r="B66" s="496"/>
      <c r="C66" s="496"/>
      <c r="D66" s="496"/>
      <c r="E66" s="496"/>
      <c r="F66" s="496"/>
      <c r="G66" s="496"/>
      <c r="H66" s="496"/>
      <c r="I66" s="496"/>
      <c r="J66" s="496"/>
      <c r="K66" s="496"/>
      <c r="L66" s="496"/>
      <c r="M66" s="496"/>
      <c r="N66" s="496"/>
      <c r="O66" s="496"/>
      <c r="P66" s="496"/>
      <c r="Q66" s="496"/>
      <c r="R66" s="496"/>
      <c r="S66" s="496"/>
      <c r="T66" s="496"/>
      <c r="U66" s="496"/>
      <c r="V66" s="496"/>
      <c r="W66" s="496"/>
      <c r="X66" s="496"/>
      <c r="Y66" s="496"/>
      <c r="Z66" s="496"/>
      <c r="AA66" s="496"/>
      <c r="AB66" s="496"/>
      <c r="AC66" s="496"/>
      <c r="AD66" s="496"/>
      <c r="AE66" s="496"/>
      <c r="AF66" s="496"/>
      <c r="AG66" s="496"/>
      <c r="AH66" s="496"/>
      <c r="AI66" s="496"/>
      <c r="AJ66" s="496"/>
      <c r="AK66" s="528"/>
      <c r="AL66" s="494" t="s">
        <v>50</v>
      </c>
      <c r="AM66" s="494"/>
      <c r="AN66" s="494"/>
      <c r="AO66" s="494"/>
      <c r="AP66" s="494"/>
      <c r="AQ66" s="6">
        <f>AQ43+AQ49+AQ56</f>
        <v>0</v>
      </c>
      <c r="AR66" s="399">
        <f t="shared" ref="AR66:AT66" si="37">AR43+AR49+AR56</f>
        <v>0</v>
      </c>
      <c r="AS66" s="399">
        <f t="shared" si="37"/>
        <v>0</v>
      </c>
      <c r="AT66" s="399">
        <f t="shared" si="37"/>
        <v>480</v>
      </c>
      <c r="AU66" s="430">
        <f>SUM(AQ66:AT66)</f>
        <v>480</v>
      </c>
      <c r="AV66" s="1"/>
      <c r="AW66" s="1"/>
    </row>
    <row r="67" spans="1:49" ht="18.75" x14ac:dyDescent="0.2">
      <c r="A67" s="496"/>
      <c r="B67" s="496"/>
      <c r="C67" s="496"/>
      <c r="D67" s="496"/>
      <c r="E67" s="496"/>
      <c r="F67" s="496"/>
      <c r="G67" s="496"/>
      <c r="H67" s="496"/>
      <c r="I67" s="496"/>
      <c r="J67" s="496"/>
      <c r="K67" s="496"/>
      <c r="L67" s="496"/>
      <c r="M67" s="496"/>
      <c r="N67" s="496"/>
      <c r="O67" s="496"/>
      <c r="P67" s="496"/>
      <c r="Q67" s="496"/>
      <c r="R67" s="496"/>
      <c r="S67" s="496"/>
      <c r="T67" s="496"/>
      <c r="U67" s="496"/>
      <c r="V67" s="496"/>
      <c r="W67" s="496"/>
      <c r="X67" s="496"/>
      <c r="Y67" s="496"/>
      <c r="Z67" s="496"/>
      <c r="AA67" s="496"/>
      <c r="AB67" s="496"/>
      <c r="AC67" s="496"/>
      <c r="AD67" s="496"/>
      <c r="AE67" s="496"/>
      <c r="AF67" s="496"/>
      <c r="AG67" s="496"/>
      <c r="AH67" s="496"/>
      <c r="AI67" s="496"/>
      <c r="AJ67" s="496"/>
      <c r="AK67" s="528"/>
      <c r="AL67" s="494" t="s">
        <v>47</v>
      </c>
      <c r="AM67" s="494"/>
      <c r="AN67" s="494"/>
      <c r="AO67" s="494"/>
      <c r="AP67" s="494"/>
      <c r="AQ67" s="28"/>
      <c r="AR67" s="28">
        <v>4</v>
      </c>
      <c r="AS67" s="28">
        <v>3</v>
      </c>
      <c r="AT67" s="28">
        <v>3</v>
      </c>
      <c r="AU67" s="1">
        <f>SUM(AQ67:AT67)</f>
        <v>10</v>
      </c>
      <c r="AV67" s="1"/>
      <c r="AW67" s="1"/>
    </row>
    <row r="68" spans="1:49" ht="18.75" x14ac:dyDescent="0.2">
      <c r="A68" s="496"/>
      <c r="B68" s="496"/>
      <c r="C68" s="496"/>
      <c r="D68" s="496"/>
      <c r="E68" s="496"/>
      <c r="F68" s="496"/>
      <c r="G68" s="496"/>
      <c r="H68" s="496"/>
      <c r="I68" s="496"/>
      <c r="J68" s="496"/>
      <c r="K68" s="496"/>
      <c r="L68" s="496"/>
      <c r="M68" s="496"/>
      <c r="N68" s="496"/>
      <c r="O68" s="496"/>
      <c r="P68" s="496"/>
      <c r="Q68" s="496"/>
      <c r="R68" s="496"/>
      <c r="S68" s="496"/>
      <c r="T68" s="496"/>
      <c r="U68" s="496"/>
      <c r="V68" s="496"/>
      <c r="W68" s="496"/>
      <c r="X68" s="496"/>
      <c r="Y68" s="496"/>
      <c r="Z68" s="496"/>
      <c r="AA68" s="496"/>
      <c r="AB68" s="496"/>
      <c r="AC68" s="496"/>
      <c r="AD68" s="496"/>
      <c r="AE68" s="496"/>
      <c r="AF68" s="496"/>
      <c r="AG68" s="496"/>
      <c r="AH68" s="496"/>
      <c r="AI68" s="496"/>
      <c r="AJ68" s="496"/>
      <c r="AK68" s="528"/>
      <c r="AL68" s="520" t="s">
        <v>104</v>
      </c>
      <c r="AM68" s="521"/>
      <c r="AN68" s="521"/>
      <c r="AO68" s="521"/>
      <c r="AP68" s="522"/>
      <c r="AQ68" s="28"/>
      <c r="AR68" s="28"/>
      <c r="AS68" s="28"/>
      <c r="AT68" s="28">
        <v>3</v>
      </c>
      <c r="AU68" s="1">
        <f t="shared" ref="AU68" si="38">SUM(AQ68:AT68)</f>
        <v>3</v>
      </c>
      <c r="AV68" s="1"/>
      <c r="AW68" s="1"/>
    </row>
    <row r="69" spans="1:49" ht="12.75" customHeight="1" x14ac:dyDescent="0.2">
      <c r="A69" s="496"/>
      <c r="B69" s="496"/>
      <c r="C69" s="496"/>
      <c r="D69" s="496"/>
      <c r="E69" s="496"/>
      <c r="F69" s="496"/>
      <c r="G69" s="496"/>
      <c r="H69" s="496"/>
      <c r="I69" s="496"/>
      <c r="J69" s="496"/>
      <c r="K69" s="496"/>
      <c r="L69" s="496"/>
      <c r="M69" s="496"/>
      <c r="N69" s="496"/>
      <c r="O69" s="496"/>
      <c r="P69" s="496"/>
      <c r="Q69" s="496"/>
      <c r="R69" s="496"/>
      <c r="S69" s="496"/>
      <c r="T69" s="496"/>
      <c r="U69" s="496"/>
      <c r="V69" s="496"/>
      <c r="W69" s="496"/>
      <c r="X69" s="496"/>
      <c r="Y69" s="496"/>
      <c r="Z69" s="496"/>
      <c r="AA69" s="496"/>
      <c r="AB69" s="496"/>
      <c r="AC69" s="496"/>
      <c r="AD69" s="496"/>
      <c r="AE69" s="496"/>
      <c r="AF69" s="496"/>
      <c r="AG69" s="496"/>
      <c r="AH69" s="496"/>
      <c r="AI69" s="496"/>
      <c r="AJ69" s="496"/>
      <c r="AK69" s="528"/>
      <c r="AL69" s="494" t="s">
        <v>49</v>
      </c>
      <c r="AM69" s="494"/>
      <c r="AN69" s="494"/>
      <c r="AO69" s="494"/>
      <c r="AP69" s="494"/>
      <c r="AQ69" s="494">
        <v>3</v>
      </c>
      <c r="AR69" s="494">
        <v>8</v>
      </c>
      <c r="AS69" s="494">
        <v>5</v>
      </c>
      <c r="AT69" s="494">
        <v>6</v>
      </c>
      <c r="AU69" s="480">
        <f>SUM(AQ69:AT70)</f>
        <v>22</v>
      </c>
      <c r="AV69" s="1"/>
      <c r="AW69" s="1"/>
    </row>
    <row r="70" spans="1:49" ht="12.75" customHeight="1" x14ac:dyDescent="0.2">
      <c r="A70" s="496"/>
      <c r="B70" s="496"/>
      <c r="C70" s="496"/>
      <c r="D70" s="496"/>
      <c r="E70" s="496"/>
      <c r="F70" s="496"/>
      <c r="G70" s="496"/>
      <c r="H70" s="496"/>
      <c r="I70" s="496"/>
      <c r="J70" s="496"/>
      <c r="K70" s="496"/>
      <c r="L70" s="496"/>
      <c r="M70" s="496"/>
      <c r="N70" s="496"/>
      <c r="O70" s="496"/>
      <c r="P70" s="496"/>
      <c r="Q70" s="496"/>
      <c r="R70" s="496"/>
      <c r="S70" s="496"/>
      <c r="T70" s="496"/>
      <c r="U70" s="496"/>
      <c r="V70" s="496"/>
      <c r="W70" s="496"/>
      <c r="X70" s="496"/>
      <c r="Y70" s="496"/>
      <c r="Z70" s="496"/>
      <c r="AA70" s="496"/>
      <c r="AB70" s="496"/>
      <c r="AC70" s="496"/>
      <c r="AD70" s="496"/>
      <c r="AE70" s="496"/>
      <c r="AF70" s="496"/>
      <c r="AG70" s="496"/>
      <c r="AH70" s="496"/>
      <c r="AI70" s="496"/>
      <c r="AJ70" s="496"/>
      <c r="AK70" s="528"/>
      <c r="AL70" s="494"/>
      <c r="AM70" s="494"/>
      <c r="AN70" s="494"/>
      <c r="AO70" s="494"/>
      <c r="AP70" s="494"/>
      <c r="AQ70" s="494"/>
      <c r="AR70" s="494"/>
      <c r="AS70" s="494"/>
      <c r="AT70" s="494"/>
      <c r="AU70" s="480"/>
      <c r="AV70" s="1"/>
      <c r="AW70" s="1"/>
    </row>
    <row r="71" spans="1:49" ht="12.75" customHeight="1" x14ac:dyDescent="0.2">
      <c r="A71" s="496"/>
      <c r="B71" s="496"/>
      <c r="C71" s="496"/>
      <c r="D71" s="496"/>
      <c r="E71" s="496"/>
      <c r="F71" s="496"/>
      <c r="G71" s="496"/>
      <c r="H71" s="496"/>
      <c r="I71" s="496"/>
      <c r="J71" s="496"/>
      <c r="K71" s="496"/>
      <c r="L71" s="496"/>
      <c r="M71" s="496"/>
      <c r="N71" s="496"/>
      <c r="O71" s="496"/>
      <c r="P71" s="496"/>
      <c r="Q71" s="496"/>
      <c r="R71" s="496"/>
      <c r="S71" s="496"/>
      <c r="T71" s="496"/>
      <c r="U71" s="496"/>
      <c r="V71" s="496"/>
      <c r="W71" s="496"/>
      <c r="X71" s="496"/>
      <c r="Y71" s="496"/>
      <c r="Z71" s="496"/>
      <c r="AA71" s="496"/>
      <c r="AB71" s="496"/>
      <c r="AC71" s="496"/>
      <c r="AD71" s="496"/>
      <c r="AE71" s="496"/>
      <c r="AF71" s="496"/>
      <c r="AG71" s="496"/>
      <c r="AH71" s="496"/>
      <c r="AI71" s="496"/>
      <c r="AJ71" s="496"/>
      <c r="AK71" s="528"/>
      <c r="AL71" s="494" t="s">
        <v>48</v>
      </c>
      <c r="AM71" s="494"/>
      <c r="AN71" s="494"/>
      <c r="AO71" s="494"/>
      <c r="AP71" s="494"/>
      <c r="AQ71" s="494">
        <v>1</v>
      </c>
      <c r="AR71" s="494"/>
      <c r="AS71" s="494"/>
      <c r="AT71" s="494"/>
      <c r="AU71" s="480">
        <f>SUM(AQ71:AT72)</f>
        <v>1</v>
      </c>
      <c r="AV71" s="1"/>
      <c r="AW71" s="1"/>
    </row>
    <row r="72" spans="1:49" ht="13.5" customHeight="1" x14ac:dyDescent="0.2">
      <c r="A72" s="496"/>
      <c r="B72" s="496"/>
      <c r="C72" s="496"/>
      <c r="D72" s="496"/>
      <c r="E72" s="496"/>
      <c r="F72" s="496"/>
      <c r="G72" s="496"/>
      <c r="H72" s="496"/>
      <c r="I72" s="496"/>
      <c r="J72" s="496"/>
      <c r="K72" s="496"/>
      <c r="L72" s="496"/>
      <c r="M72" s="496"/>
      <c r="N72" s="496"/>
      <c r="O72" s="496"/>
      <c r="P72" s="496"/>
      <c r="Q72" s="496"/>
      <c r="R72" s="496"/>
      <c r="S72" s="496"/>
      <c r="T72" s="496"/>
      <c r="U72" s="496"/>
      <c r="V72" s="496"/>
      <c r="W72" s="496"/>
      <c r="X72" s="496"/>
      <c r="Y72" s="496"/>
      <c r="Z72" s="496"/>
      <c r="AA72" s="496"/>
      <c r="AB72" s="496"/>
      <c r="AC72" s="496"/>
      <c r="AD72" s="496"/>
      <c r="AE72" s="496"/>
      <c r="AF72" s="496"/>
      <c r="AG72" s="496"/>
      <c r="AH72" s="496"/>
      <c r="AI72" s="496"/>
      <c r="AJ72" s="496"/>
      <c r="AK72" s="528"/>
      <c r="AL72" s="494"/>
      <c r="AM72" s="494"/>
      <c r="AN72" s="494"/>
      <c r="AO72" s="494"/>
      <c r="AP72" s="494"/>
      <c r="AQ72" s="494"/>
      <c r="AR72" s="494"/>
      <c r="AS72" s="494"/>
      <c r="AT72" s="494"/>
      <c r="AU72" s="480"/>
      <c r="AV72" s="1"/>
      <c r="AW72" s="1"/>
    </row>
    <row r="73" spans="1:49" ht="18.75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4"/>
      <c r="AI73" s="24"/>
      <c r="AJ73" s="24"/>
      <c r="AK73" s="25"/>
      <c r="AL73" s="24"/>
      <c r="AM73" s="24"/>
      <c r="AN73" s="24"/>
      <c r="AO73" s="24"/>
      <c r="AP73" s="24"/>
      <c r="AQ73" s="24"/>
      <c r="AR73" s="24"/>
      <c r="AS73" s="24"/>
      <c r="AT73" s="24"/>
      <c r="AU73" s="1"/>
      <c r="AV73" s="1"/>
      <c r="AW73" s="1"/>
    </row>
    <row r="74" spans="1:49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530"/>
      <c r="Q74" s="530"/>
      <c r="R74" s="530"/>
      <c r="S74" s="530"/>
      <c r="T74" s="530"/>
      <c r="U74" s="530"/>
      <c r="V74" s="530"/>
      <c r="W74" s="530"/>
      <c r="X74" s="530"/>
      <c r="Y74" s="530"/>
      <c r="Z74" s="530"/>
      <c r="AA74" s="530"/>
      <c r="AB74" s="530"/>
      <c r="AC74" s="530"/>
      <c r="AD74" s="530"/>
      <c r="AE74" s="530"/>
      <c r="AF74" s="530"/>
      <c r="AG74" s="530"/>
      <c r="AH74" s="530"/>
      <c r="AI74" s="20"/>
      <c r="AJ74" s="20"/>
      <c r="AK74" s="20"/>
      <c r="AL74" s="20"/>
      <c r="AM74" s="20"/>
      <c r="AN74" s="20"/>
      <c r="AO74" s="20"/>
      <c r="AP74" s="20"/>
      <c r="AQ74" s="21"/>
      <c r="AR74" s="21"/>
      <c r="AS74" s="21"/>
      <c r="AT74" s="21"/>
      <c r="AU74" s="1"/>
      <c r="AV74" s="1"/>
      <c r="AW74" s="1"/>
    </row>
    <row r="75" spans="1:4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4"/>
      <c r="AI75" s="4"/>
      <c r="AJ75" s="525"/>
      <c r="AK75" s="525"/>
      <c r="AL75" s="525"/>
      <c r="AM75" s="525"/>
      <c r="AN75" s="525"/>
      <c r="AO75" s="525"/>
      <c r="AP75" s="4"/>
      <c r="AQ75" s="5"/>
      <c r="AR75" s="526"/>
      <c r="AS75" s="526"/>
      <c r="AT75" s="526"/>
      <c r="AU75" s="1"/>
      <c r="AV75" s="1"/>
      <c r="AW75" s="1"/>
    </row>
    <row r="76" spans="1:4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4"/>
      <c r="AI76" s="4"/>
      <c r="AJ76" s="4"/>
      <c r="AK76" s="4"/>
      <c r="AL76" s="4"/>
      <c r="AM76" s="4"/>
      <c r="AN76" s="4"/>
      <c r="AO76" s="4"/>
      <c r="AP76" s="4"/>
      <c r="AQ76" s="5"/>
      <c r="AR76" s="5"/>
      <c r="AS76" s="5"/>
      <c r="AT76" s="5"/>
      <c r="AU76" s="1"/>
      <c r="AV76" s="1"/>
      <c r="AW76" s="1"/>
    </row>
  </sheetData>
  <customSheetViews>
    <customSheetView guid="{57D88D58-2859-40EA-81D8-9DFDEE34D3AB}" scale="70" fitToPage="1" hiddenColumns="1" topLeftCell="A4">
      <selection activeCell="AG53" sqref="AG53"/>
      <pageMargins left="0.25" right="0.25" top="0.75" bottom="0.75" header="0.3" footer="0.3"/>
      <pageSetup paperSize="9" scale="62" fitToHeight="0" orientation="landscape" r:id="rId1"/>
    </customSheetView>
  </customSheetViews>
  <mergeCells count="220">
    <mergeCell ref="AU71:AU72"/>
    <mergeCell ref="A22:B22"/>
    <mergeCell ref="G22:K22"/>
    <mergeCell ref="A23:B23"/>
    <mergeCell ref="G23:K23"/>
    <mergeCell ref="AC21:AD21"/>
    <mergeCell ref="AC22:AD22"/>
    <mergeCell ref="AC23:AD23"/>
    <mergeCell ref="AC20:AD20"/>
    <mergeCell ref="AU69:AU70"/>
    <mergeCell ref="A36:F36"/>
    <mergeCell ref="G36:AB36"/>
    <mergeCell ref="AC36:AD36"/>
    <mergeCell ref="AC25:AD25"/>
    <mergeCell ref="AC30:AD30"/>
    <mergeCell ref="A33:F33"/>
    <mergeCell ref="G33:AB33"/>
    <mergeCell ref="AC33:AD33"/>
    <mergeCell ref="A34:F34"/>
    <mergeCell ref="G34:AB34"/>
    <mergeCell ref="AC34:AD34"/>
    <mergeCell ref="A32:F32"/>
    <mergeCell ref="G32:AB32"/>
    <mergeCell ref="AC32:AD32"/>
    <mergeCell ref="A2:AT2"/>
    <mergeCell ref="A3:F7"/>
    <mergeCell ref="G3:AB7"/>
    <mergeCell ref="AH3:AH7"/>
    <mergeCell ref="AI3:AP3"/>
    <mergeCell ref="AQ3:AT3"/>
    <mergeCell ref="AI4:AI7"/>
    <mergeCell ref="AJ4:AJ7"/>
    <mergeCell ref="AK4:AP4"/>
    <mergeCell ref="AQ4:AR4"/>
    <mergeCell ref="AS4:AT4"/>
    <mergeCell ref="AK5:AK7"/>
    <mergeCell ref="AL5:AP5"/>
    <mergeCell ref="AQ5:AQ7"/>
    <mergeCell ref="AR5:AR7"/>
    <mergeCell ref="AS5:AS7"/>
    <mergeCell ref="AT5:AT7"/>
    <mergeCell ref="AC3:AG6"/>
    <mergeCell ref="AC7:AD7"/>
    <mergeCell ref="AO6:AO7"/>
    <mergeCell ref="AP6:AP7"/>
    <mergeCell ref="A8:F8"/>
    <mergeCell ref="G8:AB8"/>
    <mergeCell ref="AC8:AD8"/>
    <mergeCell ref="A9:F9"/>
    <mergeCell ref="G9:AB9"/>
    <mergeCell ref="AC9:AD9"/>
    <mergeCell ref="AL6:AL7"/>
    <mergeCell ref="AM6:AM7"/>
    <mergeCell ref="AN6:AN7"/>
    <mergeCell ref="A11:F11"/>
    <mergeCell ref="G11:AB11"/>
    <mergeCell ref="A12:F12"/>
    <mergeCell ref="G12:AB12"/>
    <mergeCell ref="A10:F10"/>
    <mergeCell ref="G10:AB10"/>
    <mergeCell ref="AC10:AD10"/>
    <mergeCell ref="A16:F16"/>
    <mergeCell ref="G16:AB16"/>
    <mergeCell ref="AC16:AD16"/>
    <mergeCell ref="A17:F17"/>
    <mergeCell ref="G17:AB17"/>
    <mergeCell ref="AC17:AD17"/>
    <mergeCell ref="A13:F13"/>
    <mergeCell ref="G13:AB13"/>
    <mergeCell ref="AC13:AD13"/>
    <mergeCell ref="A15:F15"/>
    <mergeCell ref="G15:AB15"/>
    <mergeCell ref="AC15:AD15"/>
    <mergeCell ref="A14:F14"/>
    <mergeCell ref="G14:AB14"/>
    <mergeCell ref="AC14:AD14"/>
    <mergeCell ref="A18:F18"/>
    <mergeCell ref="G18:AB18"/>
    <mergeCell ref="A19:B19"/>
    <mergeCell ref="AC19:AD19"/>
    <mergeCell ref="A24:B24"/>
    <mergeCell ref="G24:K24"/>
    <mergeCell ref="A25:B25"/>
    <mergeCell ref="G25:K25"/>
    <mergeCell ref="A35:F35"/>
    <mergeCell ref="G35:AB35"/>
    <mergeCell ref="AC35:AD35"/>
    <mergeCell ref="G31:K31"/>
    <mergeCell ref="A31:B31"/>
    <mergeCell ref="AC31:AD31"/>
    <mergeCell ref="G19:K19"/>
    <mergeCell ref="A30:B30"/>
    <mergeCell ref="G30:K30"/>
    <mergeCell ref="A29:B29"/>
    <mergeCell ref="G29:J29"/>
    <mergeCell ref="AC24:AD24"/>
    <mergeCell ref="A20:B20"/>
    <mergeCell ref="G20:K20"/>
    <mergeCell ref="A21:B21"/>
    <mergeCell ref="G21:K21"/>
    <mergeCell ref="A26:B26"/>
    <mergeCell ref="G26:J26"/>
    <mergeCell ref="AC26:AD26"/>
    <mergeCell ref="G27:J27"/>
    <mergeCell ref="A27:B27"/>
    <mergeCell ref="A28:B28"/>
    <mergeCell ref="G28:J28"/>
    <mergeCell ref="A46:B46"/>
    <mergeCell ref="G46:J46"/>
    <mergeCell ref="AC46:AD46"/>
    <mergeCell ref="A38:F38"/>
    <mergeCell ref="G38:AB38"/>
    <mergeCell ref="AC38:AD38"/>
    <mergeCell ref="A42:F42"/>
    <mergeCell ref="G42:Z42"/>
    <mergeCell ref="A39:F39"/>
    <mergeCell ref="G39:AB39"/>
    <mergeCell ref="AC39:AD39"/>
    <mergeCell ref="A40:F40"/>
    <mergeCell ref="G40:AB40"/>
    <mergeCell ref="A41:F41"/>
    <mergeCell ref="G41:AB41"/>
    <mergeCell ref="AC42:AD42"/>
    <mergeCell ref="A37:B37"/>
    <mergeCell ref="AJ75:AO75"/>
    <mergeCell ref="AR75:AT75"/>
    <mergeCell ref="AC11:AD11"/>
    <mergeCell ref="AC12:AD12"/>
    <mergeCell ref="AC18:AD18"/>
    <mergeCell ref="AS69:AS70"/>
    <mergeCell ref="AT69:AT70"/>
    <mergeCell ref="AL71:AP72"/>
    <mergeCell ref="AQ71:AQ72"/>
    <mergeCell ref="AR71:AR72"/>
    <mergeCell ref="AS71:AS72"/>
    <mergeCell ref="AT71:AT72"/>
    <mergeCell ref="AC58:AT58"/>
    <mergeCell ref="A62:AJ72"/>
    <mergeCell ref="AK62:AK72"/>
    <mergeCell ref="AL62:AP63"/>
    <mergeCell ref="AQ62:AQ63"/>
    <mergeCell ref="AR62:AR63"/>
    <mergeCell ref="AS62:AS63"/>
    <mergeCell ref="AT62:AT63"/>
    <mergeCell ref="P74:AH74"/>
    <mergeCell ref="A58:Z58"/>
    <mergeCell ref="A53:F53"/>
    <mergeCell ref="G53:AB53"/>
    <mergeCell ref="AR69:AR70"/>
    <mergeCell ref="G59:AB59"/>
    <mergeCell ref="AC59:AT59"/>
    <mergeCell ref="A60:AB60"/>
    <mergeCell ref="AC60:AD60"/>
    <mergeCell ref="AL64:AP65"/>
    <mergeCell ref="AQ64:AQ65"/>
    <mergeCell ref="AR64:AR65"/>
    <mergeCell ref="AS64:AS65"/>
    <mergeCell ref="AT64:AT65"/>
    <mergeCell ref="AL66:AP66"/>
    <mergeCell ref="AL67:AP67"/>
    <mergeCell ref="AL68:AP68"/>
    <mergeCell ref="AL69:AP70"/>
    <mergeCell ref="AC61:AD61"/>
    <mergeCell ref="A59:F59"/>
    <mergeCell ref="A61:F61"/>
    <mergeCell ref="G61:AB61"/>
    <mergeCell ref="A57:B57"/>
    <mergeCell ref="G57:J57"/>
    <mergeCell ref="AC57:AD57"/>
    <mergeCell ref="A49:F49"/>
    <mergeCell ref="G49:AB49"/>
    <mergeCell ref="AC49:AD49"/>
    <mergeCell ref="A51:F51"/>
    <mergeCell ref="G51:AB51"/>
    <mergeCell ref="AQ69:AQ70"/>
    <mergeCell ref="AC51:AD51"/>
    <mergeCell ref="A56:F56"/>
    <mergeCell ref="G56:AB56"/>
    <mergeCell ref="AC56:AD56"/>
    <mergeCell ref="A50:B50"/>
    <mergeCell ref="G50:J50"/>
    <mergeCell ref="AC50:AD50"/>
    <mergeCell ref="A52:B52"/>
    <mergeCell ref="AC52:AD52"/>
    <mergeCell ref="G52:J52"/>
    <mergeCell ref="AF52:AF53"/>
    <mergeCell ref="G37:J37"/>
    <mergeCell ref="AC37:AD37"/>
    <mergeCell ref="A54:B54"/>
    <mergeCell ref="G54:J54"/>
    <mergeCell ref="AC54:AD54"/>
    <mergeCell ref="AC53:AD53"/>
    <mergeCell ref="A55:F55"/>
    <mergeCell ref="G55:AB55"/>
    <mergeCell ref="AC55:AD55"/>
    <mergeCell ref="A47:F47"/>
    <mergeCell ref="G47:AB47"/>
    <mergeCell ref="AC47:AD47"/>
    <mergeCell ref="A48:F48"/>
    <mergeCell ref="G48:AB48"/>
    <mergeCell ref="AC48:AD48"/>
    <mergeCell ref="A43:F43"/>
    <mergeCell ref="G43:AB43"/>
    <mergeCell ref="AC43:AD43"/>
    <mergeCell ref="A45:F45"/>
    <mergeCell ref="G45:AB45"/>
    <mergeCell ref="AC45:AD45"/>
    <mergeCell ref="A44:B44"/>
    <mergeCell ref="G44:J44"/>
    <mergeCell ref="AF46:AF47"/>
    <mergeCell ref="AF40:AF41"/>
    <mergeCell ref="AU62:AU63"/>
    <mergeCell ref="AU64:AU65"/>
    <mergeCell ref="AU3:AU7"/>
    <mergeCell ref="AV3:AV7"/>
    <mergeCell ref="AC40:AD40"/>
    <mergeCell ref="AC41:AD41"/>
    <mergeCell ref="AC44:AD44"/>
    <mergeCell ref="AF19:AF20"/>
    <mergeCell ref="AP19:AP20"/>
  </mergeCells>
  <pageMargins left="1.0236220472440944" right="0.23622047244094491" top="0.74803149606299213" bottom="0.74803149606299213" header="0.31496062992125984" footer="0.31496062992125984"/>
  <pageSetup paperSize="9" scale="56" fitToHeight="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view="pageBreakPreview" zoomScale="60" zoomScaleNormal="100" workbookViewId="0">
      <selection activeCell="H16" sqref="H16"/>
    </sheetView>
  </sheetViews>
  <sheetFormatPr defaultColWidth="9.140625" defaultRowHeight="18.75" x14ac:dyDescent="0.3"/>
  <cols>
    <col min="1" max="1" width="20.7109375" style="231" customWidth="1"/>
    <col min="2" max="2" width="9.140625" style="231"/>
    <col min="3" max="3" width="54.85546875" style="231" customWidth="1"/>
    <col min="4" max="5" width="20.7109375" style="231" customWidth="1"/>
    <col min="6" max="16384" width="9.140625" style="231"/>
  </cols>
  <sheetData>
    <row r="1" spans="1:5" s="239" customFormat="1" ht="27.75" customHeight="1" x14ac:dyDescent="0.2">
      <c r="A1" s="244" t="s">
        <v>257</v>
      </c>
    </row>
    <row r="2" spans="1:5" s="243" customFormat="1" ht="39.950000000000003" customHeight="1" x14ac:dyDescent="0.2">
      <c r="A2" s="215" t="s">
        <v>256</v>
      </c>
      <c r="B2" s="611" t="s">
        <v>255</v>
      </c>
      <c r="C2" s="612"/>
      <c r="D2" s="215" t="s">
        <v>254</v>
      </c>
      <c r="E2" s="215" t="s">
        <v>253</v>
      </c>
    </row>
    <row r="3" spans="1:5" s="239" customFormat="1" ht="39.950000000000003" customHeight="1" x14ac:dyDescent="0.2">
      <c r="A3" s="235" t="s">
        <v>252</v>
      </c>
      <c r="B3" s="613" t="s">
        <v>197</v>
      </c>
      <c r="C3" s="614"/>
      <c r="D3" s="235" t="s">
        <v>335</v>
      </c>
      <c r="E3" s="235">
        <v>7</v>
      </c>
    </row>
    <row r="4" spans="1:5" s="239" customFormat="1" ht="39.950000000000003" customHeight="1" thickBot="1" x14ac:dyDescent="0.25">
      <c r="A4" s="242" t="s">
        <v>251</v>
      </c>
      <c r="B4" s="615" t="s">
        <v>196</v>
      </c>
      <c r="C4" s="616"/>
      <c r="D4" s="242">
        <v>4</v>
      </c>
      <c r="E4" s="242">
        <v>13.3</v>
      </c>
    </row>
    <row r="5" spans="1:5" s="239" customFormat="1" ht="19.5" thickBot="1" x14ac:dyDescent="0.25">
      <c r="A5" s="609" t="s">
        <v>250</v>
      </c>
      <c r="B5" s="610"/>
      <c r="C5" s="610"/>
      <c r="D5" s="241"/>
      <c r="E5" s="240">
        <f>SUM(E3:E4)</f>
        <v>20.3</v>
      </c>
    </row>
  </sheetData>
  <mergeCells count="4">
    <mergeCell ref="A5:C5"/>
    <mergeCell ref="B2:C2"/>
    <mergeCell ref="B3:C3"/>
    <mergeCell ref="B4:C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view="pageBreakPreview" zoomScale="80" zoomScaleNormal="100" zoomScaleSheetLayoutView="80" workbookViewId="0">
      <selection activeCell="B20" sqref="B20"/>
    </sheetView>
  </sheetViews>
  <sheetFormatPr defaultRowHeight="12.75" x14ac:dyDescent="0.2"/>
  <cols>
    <col min="1" max="1" width="9.140625" style="217"/>
    <col min="2" max="2" width="117.85546875" customWidth="1"/>
  </cols>
  <sheetData>
    <row r="1" spans="1:2" ht="39" customHeight="1" thickBot="1" x14ac:dyDescent="0.25">
      <c r="A1" s="617" t="s">
        <v>277</v>
      </c>
      <c r="B1" s="617"/>
    </row>
    <row r="2" spans="1:2" ht="29.25" customHeight="1" thickBot="1" x14ac:dyDescent="0.25">
      <c r="A2" s="256" t="s">
        <v>276</v>
      </c>
      <c r="B2" s="255" t="s">
        <v>255</v>
      </c>
    </row>
    <row r="3" spans="1:2" ht="18.75" x14ac:dyDescent="0.2">
      <c r="A3" s="254"/>
      <c r="B3" s="253" t="s">
        <v>275</v>
      </c>
    </row>
    <row r="4" spans="1:2" ht="18.75" x14ac:dyDescent="0.2">
      <c r="A4" s="248">
        <v>1</v>
      </c>
      <c r="B4" s="247" t="s">
        <v>274</v>
      </c>
    </row>
    <row r="5" spans="1:2" ht="18.75" x14ac:dyDescent="0.2">
      <c r="A5" s="248">
        <v>2</v>
      </c>
      <c r="B5" s="247" t="s">
        <v>273</v>
      </c>
    </row>
    <row r="6" spans="1:2" ht="18.75" x14ac:dyDescent="0.2">
      <c r="A6" s="248">
        <v>3</v>
      </c>
      <c r="B6" s="247" t="s">
        <v>272</v>
      </c>
    </row>
    <row r="7" spans="1:2" ht="18.75" x14ac:dyDescent="0.2">
      <c r="A7" s="248">
        <v>4</v>
      </c>
      <c r="B7" s="247" t="s">
        <v>271</v>
      </c>
    </row>
    <row r="8" spans="1:2" ht="18.75" x14ac:dyDescent="0.2">
      <c r="A8" s="248">
        <v>5</v>
      </c>
      <c r="B8" s="247" t="s">
        <v>270</v>
      </c>
    </row>
    <row r="9" spans="1:2" ht="18.75" x14ac:dyDescent="0.2">
      <c r="A9" s="248">
        <v>6</v>
      </c>
      <c r="B9" s="247" t="s">
        <v>269</v>
      </c>
    </row>
    <row r="10" spans="1:2" ht="18.75" x14ac:dyDescent="0.2">
      <c r="A10" s="248">
        <v>7</v>
      </c>
      <c r="B10" s="247" t="s">
        <v>268</v>
      </c>
    </row>
    <row r="11" spans="1:2" ht="18.75" x14ac:dyDescent="0.2">
      <c r="A11" s="248">
        <v>8</v>
      </c>
      <c r="B11" s="247" t="s">
        <v>267</v>
      </c>
    </row>
    <row r="12" spans="1:2" ht="18.75" x14ac:dyDescent="0.2">
      <c r="A12" s="248">
        <v>9</v>
      </c>
      <c r="B12" s="251" t="s">
        <v>266</v>
      </c>
    </row>
    <row r="13" spans="1:2" ht="18.75" x14ac:dyDescent="0.2">
      <c r="A13" s="248">
        <v>10</v>
      </c>
      <c r="B13" s="251" t="s">
        <v>284</v>
      </c>
    </row>
    <row r="14" spans="1:2" ht="18.75" x14ac:dyDescent="0.2">
      <c r="A14" s="248">
        <v>11</v>
      </c>
      <c r="B14" s="251" t="s">
        <v>285</v>
      </c>
    </row>
    <row r="15" spans="1:2" ht="18.75" x14ac:dyDescent="0.2">
      <c r="A15" s="252"/>
      <c r="B15" s="249" t="s">
        <v>265</v>
      </c>
    </row>
    <row r="16" spans="1:2" ht="18.75" x14ac:dyDescent="0.2">
      <c r="A16" s="248">
        <v>1</v>
      </c>
      <c r="B16" s="251" t="s">
        <v>286</v>
      </c>
    </row>
    <row r="17" spans="1:2" ht="18.75" x14ac:dyDescent="0.2">
      <c r="A17" s="248">
        <v>2</v>
      </c>
      <c r="B17" s="251" t="s">
        <v>287</v>
      </c>
    </row>
    <row r="18" spans="1:2" ht="18.75" x14ac:dyDescent="0.2">
      <c r="A18" s="248">
        <v>3</v>
      </c>
      <c r="B18" s="251" t="s">
        <v>288</v>
      </c>
    </row>
    <row r="19" spans="1:2" ht="18.75" x14ac:dyDescent="0.2">
      <c r="A19" s="252"/>
      <c r="B19" s="249" t="s">
        <v>264</v>
      </c>
    </row>
    <row r="20" spans="1:2" ht="18.75" x14ac:dyDescent="0.2">
      <c r="A20" s="248">
        <v>1</v>
      </c>
      <c r="B20" s="251" t="s">
        <v>263</v>
      </c>
    </row>
    <row r="21" spans="1:2" ht="18.75" x14ac:dyDescent="0.2">
      <c r="A21" s="248">
        <v>2</v>
      </c>
      <c r="B21" s="251" t="s">
        <v>289</v>
      </c>
    </row>
    <row r="22" spans="1:2" ht="18.75" x14ac:dyDescent="0.2">
      <c r="A22" s="248"/>
      <c r="B22" s="250" t="s">
        <v>290</v>
      </c>
    </row>
    <row r="23" spans="1:2" ht="18.75" x14ac:dyDescent="0.2">
      <c r="A23" s="248"/>
      <c r="B23" s="279" t="s">
        <v>291</v>
      </c>
    </row>
    <row r="24" spans="1:2" ht="18" customHeight="1" x14ac:dyDescent="0.2">
      <c r="A24" s="248"/>
      <c r="B24" s="249" t="s">
        <v>262</v>
      </c>
    </row>
    <row r="25" spans="1:2" ht="18.75" customHeight="1" x14ac:dyDescent="0.2">
      <c r="A25" s="248">
        <v>1</v>
      </c>
      <c r="B25" s="247" t="s">
        <v>261</v>
      </c>
    </row>
    <row r="26" spans="1:2" ht="18.75" customHeight="1" x14ac:dyDescent="0.2">
      <c r="A26" s="248"/>
      <c r="B26" s="249" t="s">
        <v>260</v>
      </c>
    </row>
    <row r="27" spans="1:2" ht="18.75" x14ac:dyDescent="0.2">
      <c r="A27" s="248">
        <v>1</v>
      </c>
      <c r="B27" s="247" t="s">
        <v>259</v>
      </c>
    </row>
    <row r="28" spans="1:2" ht="19.5" thickBot="1" x14ac:dyDescent="0.25">
      <c r="A28" s="246">
        <v>2</v>
      </c>
      <c r="B28" s="245" t="s">
        <v>258</v>
      </c>
    </row>
    <row r="29" spans="1:2" ht="15.75" x14ac:dyDescent="0.2">
      <c r="A29" s="216"/>
    </row>
  </sheetData>
  <mergeCells count="1">
    <mergeCell ref="A1:B1"/>
  </mergeCells>
  <printOptions horizontalCentered="1"/>
  <pageMargins left="0.39370078740157483" right="0.31496062992125984" top="0.35433070866141736" bottom="0.35433070866141736" header="0" footer="0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62"/>
  <sheetViews>
    <sheetView view="pageBreakPreview" topLeftCell="A37" zoomScale="60" zoomScaleNormal="80" workbookViewId="0">
      <selection activeCell="B56" sqref="B56:B57"/>
    </sheetView>
  </sheetViews>
  <sheetFormatPr defaultRowHeight="12.75" x14ac:dyDescent="0.2"/>
  <cols>
    <col min="1" max="1" width="13.5703125" customWidth="1"/>
    <col min="2" max="2" width="23.140625" customWidth="1"/>
    <col min="3" max="3" width="15.7109375" customWidth="1"/>
    <col min="4" max="4" width="10.140625" customWidth="1"/>
    <col min="5" max="5" width="6.140625" customWidth="1"/>
    <col min="6" max="6" width="5.85546875" customWidth="1"/>
    <col min="7" max="7" width="3.85546875" customWidth="1"/>
    <col min="8" max="8" width="3.7109375" customWidth="1"/>
    <col min="9" max="9" width="3.5703125" customWidth="1"/>
    <col min="10" max="10" width="3.85546875" customWidth="1"/>
    <col min="11" max="11" width="3.5703125" customWidth="1"/>
    <col min="12" max="15" width="3.7109375" customWidth="1"/>
    <col min="16" max="16" width="4.5703125" customWidth="1"/>
    <col min="17" max="17" width="3.7109375" customWidth="1"/>
    <col min="18" max="18" width="4" customWidth="1"/>
    <col min="19" max="19" width="3.5703125" customWidth="1"/>
    <col min="20" max="20" width="3.85546875" customWidth="1"/>
    <col min="21" max="21" width="3.7109375" customWidth="1"/>
    <col min="22" max="22" width="3.85546875" customWidth="1"/>
    <col min="23" max="23" width="4.5703125" customWidth="1"/>
    <col min="24" max="24" width="4" customWidth="1"/>
    <col min="25" max="25" width="5" customWidth="1"/>
    <col min="26" max="26" width="3.42578125" customWidth="1"/>
    <col min="27" max="27" width="3.5703125" customWidth="1"/>
    <col min="28" max="28" width="6.28515625" customWidth="1"/>
    <col min="29" max="29" width="4.28515625" customWidth="1"/>
    <col min="30" max="30" width="4" customWidth="1"/>
    <col min="31" max="31" width="4.28515625" customWidth="1"/>
    <col min="32" max="32" width="4.42578125" customWidth="1"/>
    <col min="33" max="33" width="4.28515625" customWidth="1"/>
    <col min="34" max="34" width="4.5703125" customWidth="1"/>
    <col min="35" max="37" width="4.28515625" customWidth="1"/>
    <col min="38" max="38" width="4.42578125" customWidth="1"/>
    <col min="39" max="39" width="4.140625" customWidth="1"/>
    <col min="40" max="40" width="3.85546875" customWidth="1"/>
    <col min="41" max="41" width="3.7109375" style="29" customWidth="1"/>
    <col min="42" max="42" width="4" customWidth="1"/>
    <col min="43" max="43" width="3.85546875" customWidth="1"/>
    <col min="44" max="45" width="4" customWidth="1"/>
    <col min="46" max="46" width="4.7109375" customWidth="1"/>
    <col min="47" max="47" width="4.28515625" customWidth="1"/>
    <col min="48" max="48" width="4" customWidth="1"/>
    <col min="49" max="49" width="3.85546875" customWidth="1"/>
    <col min="50" max="50" width="4.28515625" customWidth="1"/>
    <col min="51" max="51" width="4.42578125" customWidth="1"/>
    <col min="52" max="52" width="4" customWidth="1"/>
    <col min="53" max="53" width="5.140625" customWidth="1"/>
    <col min="54" max="54" width="6.28515625" customWidth="1"/>
    <col min="55" max="55" width="7.7109375" customWidth="1"/>
  </cols>
  <sheetData>
    <row r="1" spans="1:55" ht="26.25" customHeight="1" x14ac:dyDescent="0.4">
      <c r="A1" s="629" t="s">
        <v>279</v>
      </c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  <c r="AP1" s="629"/>
      <c r="AQ1" s="629"/>
      <c r="AR1" s="629"/>
      <c r="AS1" s="629"/>
      <c r="AT1" s="629"/>
      <c r="AU1" s="629"/>
      <c r="AV1" s="629"/>
      <c r="AW1" s="629"/>
      <c r="AX1" s="629"/>
      <c r="AY1" s="629"/>
      <c r="AZ1" s="629"/>
      <c r="BA1" s="629"/>
      <c r="BB1" s="629"/>
      <c r="BC1" s="629"/>
    </row>
    <row r="3" spans="1:55" ht="84.75" customHeight="1" x14ac:dyDescent="0.2">
      <c r="A3" s="185" t="s">
        <v>26</v>
      </c>
      <c r="B3" s="184" t="s">
        <v>27</v>
      </c>
      <c r="C3" s="181" t="s">
        <v>28</v>
      </c>
      <c r="D3" s="636" t="s">
        <v>185</v>
      </c>
      <c r="E3" s="640" t="s">
        <v>184</v>
      </c>
      <c r="F3" s="640" t="s">
        <v>183</v>
      </c>
      <c r="G3" s="192" t="s">
        <v>182</v>
      </c>
      <c r="H3" s="192" t="s">
        <v>181</v>
      </c>
      <c r="I3" s="192" t="s">
        <v>180</v>
      </c>
      <c r="J3" s="192" t="s">
        <v>179</v>
      </c>
      <c r="K3" s="192" t="s">
        <v>178</v>
      </c>
      <c r="L3" s="192" t="s">
        <v>177</v>
      </c>
      <c r="M3" s="192" t="s">
        <v>176</v>
      </c>
      <c r="N3" s="192" t="s">
        <v>175</v>
      </c>
      <c r="O3" s="192" t="s">
        <v>174</v>
      </c>
      <c r="P3" s="196" t="s">
        <v>173</v>
      </c>
      <c r="Q3" s="192" t="s">
        <v>172</v>
      </c>
      <c r="R3" s="192" t="s">
        <v>171</v>
      </c>
      <c r="S3" s="192" t="s">
        <v>170</v>
      </c>
      <c r="T3" s="192" t="s">
        <v>169</v>
      </c>
      <c r="U3" s="192" t="s">
        <v>168</v>
      </c>
      <c r="V3" s="192" t="s">
        <v>167</v>
      </c>
      <c r="W3" s="195" t="s">
        <v>166</v>
      </c>
      <c r="X3" s="195"/>
      <c r="Y3" s="191" t="s">
        <v>165</v>
      </c>
      <c r="Z3" s="194" t="s">
        <v>114</v>
      </c>
      <c r="AA3" s="194" t="s">
        <v>114</v>
      </c>
      <c r="AB3" s="640" t="s">
        <v>164</v>
      </c>
      <c r="AC3" s="192" t="s">
        <v>163</v>
      </c>
      <c r="AD3" s="192" t="s">
        <v>162</v>
      </c>
      <c r="AE3" s="192" t="s">
        <v>161</v>
      </c>
      <c r="AF3" s="192" t="s">
        <v>160</v>
      </c>
      <c r="AG3" s="192" t="s">
        <v>159</v>
      </c>
      <c r="AH3" s="192" t="s">
        <v>158</v>
      </c>
      <c r="AI3" s="192" t="s">
        <v>157</v>
      </c>
      <c r="AJ3" s="192" t="s">
        <v>156</v>
      </c>
      <c r="AK3" s="192" t="s">
        <v>155</v>
      </c>
      <c r="AL3" s="192" t="s">
        <v>154</v>
      </c>
      <c r="AM3" s="192" t="s">
        <v>153</v>
      </c>
      <c r="AN3" s="192" t="s">
        <v>152</v>
      </c>
      <c r="AO3" s="192" t="s">
        <v>151</v>
      </c>
      <c r="AP3" s="192" t="s">
        <v>150</v>
      </c>
      <c r="AQ3" s="192" t="s">
        <v>149</v>
      </c>
      <c r="AR3" s="192" t="s">
        <v>148</v>
      </c>
      <c r="AS3" s="192" t="s">
        <v>147</v>
      </c>
      <c r="AT3" s="192" t="s">
        <v>146</v>
      </c>
      <c r="AU3" s="192" t="s">
        <v>145</v>
      </c>
      <c r="AV3" s="192" t="s">
        <v>144</v>
      </c>
      <c r="AW3" s="192" t="s">
        <v>143</v>
      </c>
      <c r="AX3" s="192" t="s">
        <v>314</v>
      </c>
      <c r="AY3" s="192" t="s">
        <v>315</v>
      </c>
      <c r="AZ3" s="193" t="s">
        <v>316</v>
      </c>
      <c r="BA3" s="192" t="s">
        <v>317</v>
      </c>
      <c r="BB3" s="191" t="s">
        <v>138</v>
      </c>
      <c r="BC3" s="190" t="s">
        <v>137</v>
      </c>
    </row>
    <row r="4" spans="1:55" ht="15.75" x14ac:dyDescent="0.2">
      <c r="A4" s="185"/>
      <c r="B4" s="184"/>
      <c r="C4" s="181"/>
      <c r="D4" s="636"/>
      <c r="E4" s="640"/>
      <c r="F4" s="640"/>
      <c r="G4" s="641" t="s">
        <v>136</v>
      </c>
      <c r="H4" s="641"/>
      <c r="I4" s="641"/>
      <c r="J4" s="641"/>
      <c r="K4" s="641"/>
      <c r="L4" s="641"/>
      <c r="M4" s="641"/>
      <c r="N4" s="641"/>
      <c r="O4" s="641"/>
      <c r="P4" s="641"/>
      <c r="Q4" s="641"/>
      <c r="R4" s="641"/>
      <c r="S4" s="641"/>
      <c r="T4" s="641"/>
      <c r="U4" s="641"/>
      <c r="V4" s="641"/>
      <c r="W4" s="641"/>
      <c r="X4" s="641"/>
      <c r="Y4" s="641"/>
      <c r="Z4" s="189"/>
      <c r="AA4" s="189"/>
      <c r="AB4" s="640"/>
      <c r="AC4" s="637" t="s">
        <v>136</v>
      </c>
      <c r="AD4" s="638"/>
      <c r="AE4" s="638"/>
      <c r="AF4" s="638"/>
      <c r="AG4" s="638"/>
      <c r="AH4" s="638"/>
      <c r="AI4" s="638"/>
      <c r="AJ4" s="638"/>
      <c r="AK4" s="638"/>
      <c r="AL4" s="638"/>
      <c r="AM4" s="638"/>
      <c r="AN4" s="638"/>
      <c r="AO4" s="638"/>
      <c r="AP4" s="638"/>
      <c r="AQ4" s="638"/>
      <c r="AR4" s="638"/>
      <c r="AS4" s="638"/>
      <c r="AT4" s="638"/>
      <c r="AU4" s="638"/>
      <c r="AV4" s="638"/>
      <c r="AW4" s="638"/>
      <c r="AX4" s="638"/>
      <c r="AY4" s="638"/>
      <c r="AZ4" s="638"/>
      <c r="BA4" s="638"/>
      <c r="BB4" s="639"/>
      <c r="BC4" s="188"/>
    </row>
    <row r="5" spans="1:55" ht="15.75" x14ac:dyDescent="0.2">
      <c r="A5" s="185"/>
      <c r="B5" s="184"/>
      <c r="C5" s="181"/>
      <c r="D5" s="636"/>
      <c r="E5" s="640"/>
      <c r="F5" s="640"/>
      <c r="G5" s="73">
        <v>35</v>
      </c>
      <c r="H5" s="73">
        <f>G5+1</f>
        <v>36</v>
      </c>
      <c r="I5" s="73">
        <v>37</v>
      </c>
      <c r="J5" s="73">
        <f t="shared" ref="J5:W5" si="0">I5+1</f>
        <v>38</v>
      </c>
      <c r="K5" s="73">
        <f t="shared" si="0"/>
        <v>39</v>
      </c>
      <c r="L5" s="73">
        <f t="shared" si="0"/>
        <v>40</v>
      </c>
      <c r="M5" s="73">
        <f t="shared" si="0"/>
        <v>41</v>
      </c>
      <c r="N5" s="73">
        <f t="shared" si="0"/>
        <v>42</v>
      </c>
      <c r="O5" s="73">
        <f t="shared" si="0"/>
        <v>43</v>
      </c>
      <c r="P5" s="142">
        <f t="shared" si="0"/>
        <v>44</v>
      </c>
      <c r="Q5" s="73">
        <f t="shared" si="0"/>
        <v>45</v>
      </c>
      <c r="R5" s="73">
        <f t="shared" si="0"/>
        <v>46</v>
      </c>
      <c r="S5" s="73">
        <f t="shared" si="0"/>
        <v>47</v>
      </c>
      <c r="T5" s="73">
        <f t="shared" si="0"/>
        <v>48</v>
      </c>
      <c r="U5" s="73">
        <f t="shared" si="0"/>
        <v>49</v>
      </c>
      <c r="V5" s="73">
        <f t="shared" si="0"/>
        <v>50</v>
      </c>
      <c r="W5" s="183">
        <f t="shared" si="0"/>
        <v>51</v>
      </c>
      <c r="X5" s="183"/>
      <c r="Y5" s="73"/>
      <c r="Z5" s="187">
        <v>1</v>
      </c>
      <c r="AA5" s="187">
        <v>2</v>
      </c>
      <c r="AB5" s="640"/>
      <c r="AC5" s="73">
        <v>3</v>
      </c>
      <c r="AD5" s="73">
        <f t="shared" ref="AD5:AZ5" si="1">AC5+1</f>
        <v>4</v>
      </c>
      <c r="AE5" s="73">
        <f t="shared" si="1"/>
        <v>5</v>
      </c>
      <c r="AF5" s="73">
        <f t="shared" si="1"/>
        <v>6</v>
      </c>
      <c r="AG5" s="73">
        <f t="shared" si="1"/>
        <v>7</v>
      </c>
      <c r="AH5" s="142">
        <f t="shared" si="1"/>
        <v>8</v>
      </c>
      <c r="AI5" s="142">
        <f t="shared" si="1"/>
        <v>9</v>
      </c>
      <c r="AJ5" s="142">
        <f t="shared" si="1"/>
        <v>10</v>
      </c>
      <c r="AK5" s="142">
        <f t="shared" si="1"/>
        <v>11</v>
      </c>
      <c r="AL5" s="142">
        <f t="shared" si="1"/>
        <v>12</v>
      </c>
      <c r="AM5" s="142">
        <f t="shared" si="1"/>
        <v>13</v>
      </c>
      <c r="AN5" s="142">
        <f t="shared" si="1"/>
        <v>14</v>
      </c>
      <c r="AO5" s="142">
        <f t="shared" si="1"/>
        <v>15</v>
      </c>
      <c r="AP5" s="142">
        <f t="shared" si="1"/>
        <v>16</v>
      </c>
      <c r="AQ5" s="142">
        <f t="shared" si="1"/>
        <v>17</v>
      </c>
      <c r="AR5" s="142">
        <f t="shared" si="1"/>
        <v>18</v>
      </c>
      <c r="AS5" s="142">
        <f t="shared" si="1"/>
        <v>19</v>
      </c>
      <c r="AT5" s="142">
        <f t="shared" si="1"/>
        <v>20</v>
      </c>
      <c r="AU5" s="142">
        <f t="shared" si="1"/>
        <v>21</v>
      </c>
      <c r="AV5" s="142">
        <f t="shared" si="1"/>
        <v>22</v>
      </c>
      <c r="AW5" s="142">
        <f t="shared" si="1"/>
        <v>23</v>
      </c>
      <c r="AX5" s="142">
        <f t="shared" si="1"/>
        <v>24</v>
      </c>
      <c r="AY5" s="142">
        <f t="shared" si="1"/>
        <v>25</v>
      </c>
      <c r="AZ5" s="180">
        <f t="shared" si="1"/>
        <v>26</v>
      </c>
      <c r="BA5" s="142">
        <v>27</v>
      </c>
      <c r="BB5" s="73"/>
      <c r="BC5" s="73"/>
    </row>
    <row r="6" spans="1:55" ht="15.75" x14ac:dyDescent="0.2">
      <c r="A6" s="185"/>
      <c r="B6" s="184"/>
      <c r="C6" s="181"/>
      <c r="D6" s="636"/>
      <c r="E6" s="640"/>
      <c r="F6" s="640"/>
      <c r="G6" s="630" t="s">
        <v>135</v>
      </c>
      <c r="H6" s="630"/>
      <c r="I6" s="630"/>
      <c r="J6" s="630"/>
      <c r="K6" s="630"/>
      <c r="L6" s="630"/>
      <c r="M6" s="630"/>
      <c r="N6" s="630"/>
      <c r="O6" s="630"/>
      <c r="P6" s="630"/>
      <c r="Q6" s="630"/>
      <c r="R6" s="630"/>
      <c r="S6" s="630"/>
      <c r="T6" s="630"/>
      <c r="U6" s="630"/>
      <c r="V6" s="630"/>
      <c r="W6" s="630"/>
      <c r="X6" s="630"/>
      <c r="Y6" s="630"/>
      <c r="Z6" s="186"/>
      <c r="AA6" s="186"/>
      <c r="AB6" s="640"/>
      <c r="AC6" s="631" t="s">
        <v>135</v>
      </c>
      <c r="AD6" s="632"/>
      <c r="AE6" s="632"/>
      <c r="AF6" s="632"/>
      <c r="AG6" s="632"/>
      <c r="AH6" s="632"/>
      <c r="AI6" s="632"/>
      <c r="AJ6" s="632"/>
      <c r="AK6" s="632"/>
      <c r="AL6" s="632"/>
      <c r="AM6" s="632"/>
      <c r="AN6" s="632"/>
      <c r="AO6" s="632"/>
      <c r="AP6" s="632"/>
      <c r="AQ6" s="632"/>
      <c r="AR6" s="632"/>
      <c r="AS6" s="632"/>
      <c r="AT6" s="632"/>
      <c r="AU6" s="632"/>
      <c r="AV6" s="632"/>
      <c r="AW6" s="632"/>
      <c r="AX6" s="632"/>
      <c r="AY6" s="632"/>
      <c r="AZ6" s="632"/>
      <c r="BA6" s="632"/>
      <c r="BB6" s="633"/>
      <c r="BC6" s="186"/>
    </row>
    <row r="7" spans="1:55" ht="15.75" x14ac:dyDescent="0.2">
      <c r="A7" s="185"/>
      <c r="B7" s="184"/>
      <c r="C7" s="181"/>
      <c r="D7" s="636"/>
      <c r="E7" s="640"/>
      <c r="F7" s="640"/>
      <c r="G7" s="73">
        <f>1</f>
        <v>1</v>
      </c>
      <c r="H7" s="73">
        <f t="shared" ref="H7:W7" si="2">G7+1</f>
        <v>2</v>
      </c>
      <c r="I7" s="73">
        <f t="shared" si="2"/>
        <v>3</v>
      </c>
      <c r="J7" s="73">
        <f t="shared" si="2"/>
        <v>4</v>
      </c>
      <c r="K7" s="73">
        <f t="shared" si="2"/>
        <v>5</v>
      </c>
      <c r="L7" s="70">
        <f t="shared" si="2"/>
        <v>6</v>
      </c>
      <c r="M7" s="73">
        <f t="shared" si="2"/>
        <v>7</v>
      </c>
      <c r="N7" s="73">
        <f t="shared" si="2"/>
        <v>8</v>
      </c>
      <c r="O7" s="70">
        <f t="shared" si="2"/>
        <v>9</v>
      </c>
      <c r="P7" s="71">
        <f t="shared" si="2"/>
        <v>10</v>
      </c>
      <c r="Q7" s="73">
        <f t="shared" si="2"/>
        <v>11</v>
      </c>
      <c r="R7" s="73">
        <f t="shared" si="2"/>
        <v>12</v>
      </c>
      <c r="S7" s="70">
        <f t="shared" si="2"/>
        <v>13</v>
      </c>
      <c r="T7" s="73">
        <f t="shared" si="2"/>
        <v>14</v>
      </c>
      <c r="U7" s="73">
        <f t="shared" si="2"/>
        <v>15</v>
      </c>
      <c r="V7" s="73">
        <f t="shared" si="2"/>
        <v>16</v>
      </c>
      <c r="W7" s="183">
        <f t="shared" si="2"/>
        <v>17</v>
      </c>
      <c r="X7" s="182"/>
      <c r="Y7" s="181"/>
      <c r="Z7" s="62"/>
      <c r="AA7" s="62"/>
      <c r="AB7" s="640"/>
      <c r="AC7" s="73">
        <f>1</f>
        <v>1</v>
      </c>
      <c r="AD7" s="73">
        <f t="shared" ref="AD7:AK7" si="3">AC7+1</f>
        <v>2</v>
      </c>
      <c r="AE7" s="73">
        <f t="shared" si="3"/>
        <v>3</v>
      </c>
      <c r="AF7" s="73">
        <f t="shared" si="3"/>
        <v>4</v>
      </c>
      <c r="AG7" s="70">
        <f t="shared" si="3"/>
        <v>5</v>
      </c>
      <c r="AH7" s="73">
        <f t="shared" si="3"/>
        <v>6</v>
      </c>
      <c r="AI7" s="71">
        <f t="shared" si="3"/>
        <v>7</v>
      </c>
      <c r="AJ7" s="71">
        <f t="shared" si="3"/>
        <v>8</v>
      </c>
      <c r="AK7" s="73">
        <f t="shared" si="3"/>
        <v>9</v>
      </c>
      <c r="AL7" s="73">
        <v>10</v>
      </c>
      <c r="AM7" s="73">
        <v>11</v>
      </c>
      <c r="AN7" s="70">
        <f t="shared" ref="AN7:AU7" si="4">AM7+1</f>
        <v>12</v>
      </c>
      <c r="AO7" s="73">
        <f t="shared" si="4"/>
        <v>13</v>
      </c>
      <c r="AP7" s="73">
        <f t="shared" si="4"/>
        <v>14</v>
      </c>
      <c r="AQ7" s="73">
        <f t="shared" si="4"/>
        <v>15</v>
      </c>
      <c r="AR7" s="72">
        <f t="shared" si="4"/>
        <v>16</v>
      </c>
      <c r="AS7" s="71">
        <f t="shared" si="4"/>
        <v>17</v>
      </c>
      <c r="AT7" s="73">
        <f t="shared" si="4"/>
        <v>18</v>
      </c>
      <c r="AU7" s="73">
        <f t="shared" si="4"/>
        <v>19</v>
      </c>
      <c r="AV7" s="70">
        <v>20</v>
      </c>
      <c r="AW7" s="73">
        <v>21</v>
      </c>
      <c r="AX7" s="73">
        <v>22</v>
      </c>
      <c r="AY7" s="71">
        <v>23</v>
      </c>
      <c r="AZ7" s="180">
        <v>24</v>
      </c>
      <c r="BA7" s="73">
        <v>25</v>
      </c>
      <c r="BB7" s="73"/>
      <c r="BC7" s="73"/>
    </row>
    <row r="8" spans="1:55" ht="18.75" customHeight="1" x14ac:dyDescent="0.25">
      <c r="A8" s="179"/>
      <c r="B8" s="178"/>
      <c r="C8" s="177"/>
      <c r="D8" s="176"/>
      <c r="E8" s="175">
        <f t="shared" ref="E8:W8" si="5">E9+E43+E48</f>
        <v>1440</v>
      </c>
      <c r="F8" s="174">
        <f t="shared" si="5"/>
        <v>612</v>
      </c>
      <c r="G8" s="167">
        <f t="shared" si="5"/>
        <v>36</v>
      </c>
      <c r="H8" s="167">
        <f t="shared" si="5"/>
        <v>36</v>
      </c>
      <c r="I8" s="167">
        <f t="shared" si="5"/>
        <v>36</v>
      </c>
      <c r="J8" s="167">
        <f t="shared" si="5"/>
        <v>36</v>
      </c>
      <c r="K8" s="167">
        <f t="shared" si="5"/>
        <v>36</v>
      </c>
      <c r="L8" s="167">
        <f t="shared" si="5"/>
        <v>36</v>
      </c>
      <c r="M8" s="167">
        <f t="shared" si="5"/>
        <v>36</v>
      </c>
      <c r="N8" s="167">
        <f t="shared" si="5"/>
        <v>36</v>
      </c>
      <c r="O8" s="167">
        <f t="shared" si="5"/>
        <v>36</v>
      </c>
      <c r="P8" s="169">
        <f t="shared" si="5"/>
        <v>31</v>
      </c>
      <c r="Q8" s="167">
        <f t="shared" si="5"/>
        <v>36</v>
      </c>
      <c r="R8" s="167">
        <f t="shared" si="5"/>
        <v>36</v>
      </c>
      <c r="S8" s="167">
        <f t="shared" si="5"/>
        <v>36</v>
      </c>
      <c r="T8" s="167">
        <f t="shared" si="5"/>
        <v>36</v>
      </c>
      <c r="U8" s="167">
        <f t="shared" si="5"/>
        <v>36</v>
      </c>
      <c r="V8" s="167">
        <f t="shared" si="5"/>
        <v>36</v>
      </c>
      <c r="W8" s="173">
        <f t="shared" si="5"/>
        <v>36</v>
      </c>
      <c r="X8" s="172"/>
      <c r="Y8" s="171">
        <f>Y9+Y43+Y48</f>
        <v>606</v>
      </c>
      <c r="Z8" s="62"/>
      <c r="AA8" s="62"/>
      <c r="AB8" s="170">
        <f t="shared" ref="AB8:AO8" si="6">AB9+AB43+AB48</f>
        <v>834</v>
      </c>
      <c r="AC8" s="167">
        <f t="shared" si="6"/>
        <v>36</v>
      </c>
      <c r="AD8" s="167">
        <f t="shared" si="6"/>
        <v>36</v>
      </c>
      <c r="AE8" s="167">
        <f t="shared" si="6"/>
        <v>36</v>
      </c>
      <c r="AF8" s="167">
        <f t="shared" si="6"/>
        <v>36</v>
      </c>
      <c r="AG8" s="167">
        <f t="shared" si="6"/>
        <v>36</v>
      </c>
      <c r="AH8" s="167">
        <f t="shared" si="6"/>
        <v>36</v>
      </c>
      <c r="AI8" s="169">
        <f t="shared" si="6"/>
        <v>30</v>
      </c>
      <c r="AJ8" s="169">
        <f t="shared" si="6"/>
        <v>30</v>
      </c>
      <c r="AK8" s="167">
        <f t="shared" si="6"/>
        <v>36</v>
      </c>
      <c r="AL8" s="167">
        <f t="shared" si="6"/>
        <v>36</v>
      </c>
      <c r="AM8" s="167">
        <f t="shared" si="6"/>
        <v>36</v>
      </c>
      <c r="AN8" s="167">
        <f t="shared" si="6"/>
        <v>36</v>
      </c>
      <c r="AO8" s="167">
        <f t="shared" si="6"/>
        <v>36</v>
      </c>
      <c r="AP8" s="167">
        <f>AP9+AP43+AP49</f>
        <v>36</v>
      </c>
      <c r="AQ8" s="167">
        <f t="shared" ref="AQ8:AZ8" si="7">AQ9+AQ43+AQ48</f>
        <v>36</v>
      </c>
      <c r="AR8" s="169">
        <f t="shared" si="7"/>
        <v>30</v>
      </c>
      <c r="AS8" s="169">
        <f t="shared" si="7"/>
        <v>30</v>
      </c>
      <c r="AT8" s="167">
        <f t="shared" si="7"/>
        <v>36</v>
      </c>
      <c r="AU8" s="167">
        <f t="shared" si="7"/>
        <v>36</v>
      </c>
      <c r="AV8" s="167">
        <f t="shared" si="7"/>
        <v>36</v>
      </c>
      <c r="AW8" s="167">
        <f t="shared" si="7"/>
        <v>36</v>
      </c>
      <c r="AX8" s="167">
        <f t="shared" si="7"/>
        <v>36</v>
      </c>
      <c r="AY8" s="169">
        <f t="shared" si="7"/>
        <v>30</v>
      </c>
      <c r="AZ8" s="336">
        <f t="shared" si="7"/>
        <v>36</v>
      </c>
      <c r="BA8" s="73"/>
      <c r="BB8" s="168">
        <f>BB9+BB43+BB48</f>
        <v>834</v>
      </c>
      <c r="BC8" s="167">
        <f>BC9+BC43+BC48</f>
        <v>1440</v>
      </c>
    </row>
    <row r="9" spans="1:55" ht="47.25" x14ac:dyDescent="0.2">
      <c r="A9" s="166" t="s">
        <v>53</v>
      </c>
      <c r="B9" s="165" t="s">
        <v>52</v>
      </c>
      <c r="C9" s="164"/>
      <c r="D9" s="93"/>
      <c r="E9" s="93">
        <f t="shared" ref="E9:W9" si="8">E10+E25+E36</f>
        <v>1251</v>
      </c>
      <c r="F9" s="93">
        <f t="shared" si="8"/>
        <v>562</v>
      </c>
      <c r="G9" s="93">
        <f t="shared" si="8"/>
        <v>33</v>
      </c>
      <c r="H9" s="93">
        <f t="shared" si="8"/>
        <v>33</v>
      </c>
      <c r="I9" s="93">
        <f t="shared" si="8"/>
        <v>33</v>
      </c>
      <c r="J9" s="93">
        <f t="shared" si="8"/>
        <v>33</v>
      </c>
      <c r="K9" s="93">
        <f t="shared" si="8"/>
        <v>33</v>
      </c>
      <c r="L9" s="162">
        <f t="shared" si="8"/>
        <v>33</v>
      </c>
      <c r="M9" s="162">
        <f t="shared" si="8"/>
        <v>33</v>
      </c>
      <c r="N9" s="162">
        <f t="shared" si="8"/>
        <v>33</v>
      </c>
      <c r="O9" s="162">
        <f t="shared" si="8"/>
        <v>33</v>
      </c>
      <c r="P9" s="162">
        <f t="shared" si="8"/>
        <v>27</v>
      </c>
      <c r="Q9" s="162">
        <f t="shared" si="8"/>
        <v>33</v>
      </c>
      <c r="R9" s="162">
        <f t="shared" si="8"/>
        <v>33</v>
      </c>
      <c r="S9" s="163">
        <f t="shared" si="8"/>
        <v>33</v>
      </c>
      <c r="T9" s="162">
        <f t="shared" si="8"/>
        <v>33</v>
      </c>
      <c r="U9" s="162">
        <f t="shared" si="8"/>
        <v>33</v>
      </c>
      <c r="V9" s="162">
        <f t="shared" si="8"/>
        <v>33</v>
      </c>
      <c r="W9" s="161">
        <f t="shared" si="8"/>
        <v>34</v>
      </c>
      <c r="X9" s="160"/>
      <c r="Y9" s="159">
        <f>Y10+Y25+Y36</f>
        <v>556</v>
      </c>
      <c r="Z9" s="35"/>
      <c r="AA9" s="35"/>
      <c r="AB9" s="93">
        <f t="shared" ref="AB9:AZ9" si="9">AB10+AB25+AB36</f>
        <v>695</v>
      </c>
      <c r="AC9" s="93">
        <f t="shared" si="9"/>
        <v>29</v>
      </c>
      <c r="AD9" s="93">
        <f t="shared" si="9"/>
        <v>29</v>
      </c>
      <c r="AE9" s="93">
        <f t="shared" si="9"/>
        <v>30</v>
      </c>
      <c r="AF9" s="93">
        <f t="shared" si="9"/>
        <v>30</v>
      </c>
      <c r="AG9" s="93">
        <f t="shared" si="9"/>
        <v>30</v>
      </c>
      <c r="AH9" s="93">
        <f t="shared" si="9"/>
        <v>30</v>
      </c>
      <c r="AI9" s="93">
        <f t="shared" si="9"/>
        <v>27</v>
      </c>
      <c r="AJ9" s="93">
        <f t="shared" si="9"/>
        <v>26</v>
      </c>
      <c r="AK9" s="93">
        <f t="shared" si="9"/>
        <v>31</v>
      </c>
      <c r="AL9" s="93">
        <f t="shared" si="9"/>
        <v>30</v>
      </c>
      <c r="AM9" s="93">
        <f t="shared" si="9"/>
        <v>30</v>
      </c>
      <c r="AN9" s="93">
        <f t="shared" si="9"/>
        <v>31</v>
      </c>
      <c r="AO9" s="93">
        <f t="shared" si="9"/>
        <v>29</v>
      </c>
      <c r="AP9" s="93">
        <f t="shared" si="9"/>
        <v>29</v>
      </c>
      <c r="AQ9" s="93">
        <f t="shared" si="9"/>
        <v>29</v>
      </c>
      <c r="AR9" s="93">
        <f t="shared" si="9"/>
        <v>26</v>
      </c>
      <c r="AS9" s="93">
        <f t="shared" si="9"/>
        <v>26</v>
      </c>
      <c r="AT9" s="93">
        <f t="shared" si="9"/>
        <v>32</v>
      </c>
      <c r="AU9" s="93">
        <f t="shared" si="9"/>
        <v>30</v>
      </c>
      <c r="AV9" s="93">
        <f t="shared" si="9"/>
        <v>31</v>
      </c>
      <c r="AW9" s="93">
        <f t="shared" si="9"/>
        <v>31</v>
      </c>
      <c r="AX9" s="93">
        <f t="shared" si="9"/>
        <v>28</v>
      </c>
      <c r="AY9" s="93">
        <f t="shared" si="9"/>
        <v>24</v>
      </c>
      <c r="AZ9" s="93">
        <f t="shared" si="9"/>
        <v>27</v>
      </c>
      <c r="BA9" s="32"/>
      <c r="BB9" s="93">
        <f>BB10+BB25+BB36</f>
        <v>695</v>
      </c>
      <c r="BC9" s="93">
        <f>BC10+BC25+BC36</f>
        <v>1251</v>
      </c>
    </row>
    <row r="10" spans="1:55" ht="15.75" x14ac:dyDescent="0.2">
      <c r="A10" s="158"/>
      <c r="B10" s="130" t="s">
        <v>54</v>
      </c>
      <c r="C10" s="127"/>
      <c r="D10" s="149"/>
      <c r="E10" s="149">
        <f t="shared" ref="E10:W10" si="10">E11+E13+E15+E17+E19+E21+E23</f>
        <v>669</v>
      </c>
      <c r="F10" s="157">
        <f t="shared" si="10"/>
        <v>272</v>
      </c>
      <c r="G10" s="149">
        <f t="shared" si="10"/>
        <v>16</v>
      </c>
      <c r="H10" s="149">
        <f t="shared" si="10"/>
        <v>16</v>
      </c>
      <c r="I10" s="149">
        <f t="shared" si="10"/>
        <v>16</v>
      </c>
      <c r="J10" s="149">
        <f t="shared" si="10"/>
        <v>16</v>
      </c>
      <c r="K10" s="149">
        <f t="shared" si="10"/>
        <v>16</v>
      </c>
      <c r="L10" s="129">
        <f t="shared" si="10"/>
        <v>16</v>
      </c>
      <c r="M10" s="128">
        <f t="shared" si="10"/>
        <v>16</v>
      </c>
      <c r="N10" s="128">
        <f t="shared" si="10"/>
        <v>16</v>
      </c>
      <c r="O10" s="129">
        <f t="shared" si="10"/>
        <v>16</v>
      </c>
      <c r="P10" s="128">
        <f t="shared" si="10"/>
        <v>13</v>
      </c>
      <c r="Q10" s="128">
        <f t="shared" si="10"/>
        <v>16</v>
      </c>
      <c r="R10" s="128">
        <f t="shared" si="10"/>
        <v>16</v>
      </c>
      <c r="S10" s="129">
        <f t="shared" si="10"/>
        <v>16</v>
      </c>
      <c r="T10" s="128">
        <f t="shared" si="10"/>
        <v>16</v>
      </c>
      <c r="U10" s="128">
        <f t="shared" si="10"/>
        <v>16</v>
      </c>
      <c r="V10" s="128">
        <f t="shared" si="10"/>
        <v>16</v>
      </c>
      <c r="W10" s="128">
        <f t="shared" si="10"/>
        <v>16</v>
      </c>
      <c r="X10" s="156"/>
      <c r="Y10" s="208">
        <f>Y11+Y13+Y15+Y17+Y19+Y21+Y23</f>
        <v>269</v>
      </c>
      <c r="Z10" s="35"/>
      <c r="AA10" s="35"/>
      <c r="AB10" s="149">
        <f t="shared" ref="AB10:AZ10" si="11">AB11+AB13+AB15+AB17+AB19+AB21+AB23</f>
        <v>400</v>
      </c>
      <c r="AC10" s="149">
        <f t="shared" si="11"/>
        <v>19</v>
      </c>
      <c r="AD10" s="149">
        <f t="shared" si="11"/>
        <v>18</v>
      </c>
      <c r="AE10" s="149">
        <f t="shared" si="11"/>
        <v>18</v>
      </c>
      <c r="AF10" s="149">
        <f t="shared" si="11"/>
        <v>19</v>
      </c>
      <c r="AG10" s="155">
        <f t="shared" si="11"/>
        <v>18</v>
      </c>
      <c r="AH10" s="149">
        <f t="shared" si="11"/>
        <v>18</v>
      </c>
      <c r="AI10" s="149">
        <f t="shared" si="11"/>
        <v>15</v>
      </c>
      <c r="AJ10" s="149">
        <f t="shared" si="11"/>
        <v>14</v>
      </c>
      <c r="AK10" s="149">
        <f t="shared" si="11"/>
        <v>18</v>
      </c>
      <c r="AL10" s="149">
        <f t="shared" si="11"/>
        <v>18</v>
      </c>
      <c r="AM10" s="149">
        <f t="shared" si="11"/>
        <v>19</v>
      </c>
      <c r="AN10" s="155">
        <f t="shared" si="11"/>
        <v>17</v>
      </c>
      <c r="AO10" s="149">
        <f t="shared" si="11"/>
        <v>17</v>
      </c>
      <c r="AP10" s="149">
        <f t="shared" si="11"/>
        <v>17</v>
      </c>
      <c r="AQ10" s="149">
        <f t="shared" si="11"/>
        <v>17</v>
      </c>
      <c r="AR10" s="155">
        <f t="shared" si="11"/>
        <v>15</v>
      </c>
      <c r="AS10" s="149">
        <f t="shared" si="11"/>
        <v>15</v>
      </c>
      <c r="AT10" s="149">
        <f t="shared" si="11"/>
        <v>19</v>
      </c>
      <c r="AU10" s="149">
        <f t="shared" si="11"/>
        <v>18</v>
      </c>
      <c r="AV10" s="155">
        <f t="shared" si="11"/>
        <v>19</v>
      </c>
      <c r="AW10" s="149">
        <f t="shared" si="11"/>
        <v>19</v>
      </c>
      <c r="AX10" s="149">
        <f t="shared" si="11"/>
        <v>12</v>
      </c>
      <c r="AY10" s="149">
        <f t="shared" si="11"/>
        <v>12</v>
      </c>
      <c r="AZ10" s="149">
        <f t="shared" si="11"/>
        <v>9</v>
      </c>
      <c r="BA10" s="149"/>
      <c r="BB10" s="208">
        <f>BB11+BB13+BB15+BB17+BB19+BB21+BB23</f>
        <v>400</v>
      </c>
      <c r="BC10" s="149">
        <f t="shared" ref="BC10:BC24" si="12">BB10+Y10</f>
        <v>669</v>
      </c>
    </row>
    <row r="11" spans="1:55" ht="16.5" customHeight="1" thickBot="1" x14ac:dyDescent="0.3">
      <c r="A11" s="634" t="s">
        <v>55</v>
      </c>
      <c r="B11" s="618" t="s">
        <v>133</v>
      </c>
      <c r="C11" s="622" t="s">
        <v>80</v>
      </c>
      <c r="D11" s="151" t="s">
        <v>118</v>
      </c>
      <c r="E11" s="63">
        <v>58</v>
      </c>
      <c r="F11" s="143">
        <v>17</v>
      </c>
      <c r="G11" s="97">
        <v>1</v>
      </c>
      <c r="H11" s="97">
        <v>1</v>
      </c>
      <c r="I11" s="97">
        <v>1</v>
      </c>
      <c r="J11" s="97">
        <v>1</v>
      </c>
      <c r="K11" s="97">
        <v>1</v>
      </c>
      <c r="L11" s="99">
        <v>1</v>
      </c>
      <c r="M11" s="102">
        <v>1</v>
      </c>
      <c r="N11" s="97">
        <v>1</v>
      </c>
      <c r="O11" s="99">
        <v>1</v>
      </c>
      <c r="P11" s="98">
        <v>1</v>
      </c>
      <c r="Q11" s="97">
        <v>1</v>
      </c>
      <c r="R11" s="97">
        <v>1</v>
      </c>
      <c r="S11" s="99">
        <v>1</v>
      </c>
      <c r="T11" s="97">
        <v>1</v>
      </c>
      <c r="U11" s="97">
        <v>1</v>
      </c>
      <c r="V11" s="97">
        <v>1</v>
      </c>
      <c r="W11" s="97">
        <v>1</v>
      </c>
      <c r="X11" s="97"/>
      <c r="Y11" s="115">
        <f t="shared" ref="Y11:Y23" si="13">W11+V11+U11+T11+S11+R11+Q11+P11+O11+N11+M11+L11+K11+J11+I11+H11+G11</f>
        <v>17</v>
      </c>
      <c r="Z11" s="57"/>
      <c r="AA11" s="57"/>
      <c r="AB11" s="120">
        <f t="shared" ref="AB11:AB24" si="14">E11-Y11</f>
        <v>41</v>
      </c>
      <c r="AC11" s="59">
        <v>2</v>
      </c>
      <c r="AD11" s="59">
        <v>2</v>
      </c>
      <c r="AE11" s="74">
        <v>2</v>
      </c>
      <c r="AF11" s="74">
        <v>2</v>
      </c>
      <c r="AG11" s="75">
        <v>2</v>
      </c>
      <c r="AH11" s="74">
        <v>2</v>
      </c>
      <c r="AI11" s="68">
        <v>2</v>
      </c>
      <c r="AJ11" s="145">
        <v>1</v>
      </c>
      <c r="AK11" s="69">
        <v>2</v>
      </c>
      <c r="AL11" s="69">
        <v>2</v>
      </c>
      <c r="AM11" s="73">
        <v>2</v>
      </c>
      <c r="AN11" s="70">
        <v>2</v>
      </c>
      <c r="AO11" s="73">
        <v>2</v>
      </c>
      <c r="AP11" s="69">
        <v>2</v>
      </c>
      <c r="AQ11" s="69">
        <v>2</v>
      </c>
      <c r="AR11" s="72">
        <v>2</v>
      </c>
      <c r="AS11" s="71">
        <v>2</v>
      </c>
      <c r="AT11" s="69">
        <v>2</v>
      </c>
      <c r="AU11" s="69">
        <v>2</v>
      </c>
      <c r="AV11" s="70">
        <v>2</v>
      </c>
      <c r="AW11" s="69">
        <v>2</v>
      </c>
      <c r="AX11" s="86">
        <v>0</v>
      </c>
      <c r="AY11" s="87">
        <v>0</v>
      </c>
      <c r="AZ11" s="86">
        <v>0</v>
      </c>
      <c r="BA11" s="86"/>
      <c r="BB11" s="46">
        <f>AZ11+AY11+AX11+AW11+AV11+AU11+AT11+AS11+AR11+AQ11+AP11+AO11+AN11+AM11+AL11+AK11+AJ11+AI11+AH11+AG11+AF11+AE11+AD11+AC11</f>
        <v>41</v>
      </c>
      <c r="BC11" s="120">
        <f t="shared" si="12"/>
        <v>58</v>
      </c>
    </row>
    <row r="12" spans="1:55" ht="16.5" customHeight="1" thickBot="1" x14ac:dyDescent="0.3">
      <c r="A12" s="635"/>
      <c r="B12" s="626"/>
      <c r="C12" s="627"/>
      <c r="D12" s="151" t="s">
        <v>119</v>
      </c>
      <c r="E12" s="59">
        <v>29</v>
      </c>
      <c r="F12" s="74">
        <v>8</v>
      </c>
      <c r="G12" s="133">
        <v>0</v>
      </c>
      <c r="H12" s="133">
        <v>1</v>
      </c>
      <c r="I12" s="133">
        <v>0</v>
      </c>
      <c r="J12" s="133">
        <v>1</v>
      </c>
      <c r="K12" s="133">
        <v>0</v>
      </c>
      <c r="L12" s="134">
        <v>1</v>
      </c>
      <c r="M12" s="137">
        <v>0</v>
      </c>
      <c r="N12" s="133">
        <v>1</v>
      </c>
      <c r="O12" s="134">
        <v>0</v>
      </c>
      <c r="P12" s="98">
        <v>0</v>
      </c>
      <c r="Q12" s="133">
        <v>0</v>
      </c>
      <c r="R12" s="133">
        <v>1</v>
      </c>
      <c r="S12" s="134">
        <v>0</v>
      </c>
      <c r="T12" s="133">
        <v>1</v>
      </c>
      <c r="U12" s="133">
        <v>1</v>
      </c>
      <c r="V12" s="133">
        <v>0</v>
      </c>
      <c r="W12" s="133">
        <v>1</v>
      </c>
      <c r="X12" s="133"/>
      <c r="Y12" s="110">
        <f t="shared" si="13"/>
        <v>8</v>
      </c>
      <c r="Z12" s="57"/>
      <c r="AA12" s="57"/>
      <c r="AB12" s="132">
        <f t="shared" si="14"/>
        <v>21</v>
      </c>
      <c r="AC12" s="59">
        <v>1</v>
      </c>
      <c r="AD12" s="59">
        <v>1</v>
      </c>
      <c r="AE12" s="74">
        <v>1</v>
      </c>
      <c r="AF12" s="74">
        <v>1</v>
      </c>
      <c r="AG12" s="75">
        <v>1</v>
      </c>
      <c r="AH12" s="74">
        <v>1</v>
      </c>
      <c r="AI12" s="68">
        <v>1</v>
      </c>
      <c r="AJ12" s="145">
        <v>0</v>
      </c>
      <c r="AK12" s="69">
        <v>1</v>
      </c>
      <c r="AL12" s="69">
        <v>1</v>
      </c>
      <c r="AM12" s="73">
        <v>1</v>
      </c>
      <c r="AN12" s="70">
        <v>1</v>
      </c>
      <c r="AO12" s="73">
        <v>1</v>
      </c>
      <c r="AP12" s="69">
        <v>1</v>
      </c>
      <c r="AQ12" s="69">
        <v>1</v>
      </c>
      <c r="AR12" s="72">
        <v>1</v>
      </c>
      <c r="AS12" s="71">
        <v>1</v>
      </c>
      <c r="AT12" s="69">
        <v>1</v>
      </c>
      <c r="AU12" s="69">
        <v>1</v>
      </c>
      <c r="AV12" s="70">
        <v>1</v>
      </c>
      <c r="AW12" s="69">
        <v>1</v>
      </c>
      <c r="AX12" s="86">
        <v>0</v>
      </c>
      <c r="AY12" s="68">
        <v>1</v>
      </c>
      <c r="AZ12" s="67">
        <v>0</v>
      </c>
      <c r="BA12" s="86"/>
      <c r="BB12" s="66">
        <f t="shared" ref="BB12:BB24" si="15">AZ12+AY12+AX12+AW12+AV12+AU12+AT12+AS12+AR12+AQ12+AP12+AO12+AN12+AM12+AL12+AK12+AJ12+AI12+AH12+AG12+AF12+AE12+AD12+AC12</f>
        <v>21</v>
      </c>
      <c r="BC12" s="132">
        <f t="shared" si="12"/>
        <v>29</v>
      </c>
    </row>
    <row r="13" spans="1:55" ht="15" customHeight="1" thickBot="1" x14ac:dyDescent="0.3">
      <c r="A13" s="623" t="s">
        <v>132</v>
      </c>
      <c r="B13" s="618" t="s">
        <v>131</v>
      </c>
      <c r="C13" s="622" t="s">
        <v>79</v>
      </c>
      <c r="D13" s="151" t="s">
        <v>118</v>
      </c>
      <c r="E13" s="63">
        <v>95</v>
      </c>
      <c r="F13" s="143">
        <v>17</v>
      </c>
      <c r="G13" s="133">
        <v>1</v>
      </c>
      <c r="H13" s="133">
        <v>1</v>
      </c>
      <c r="I13" s="133">
        <v>1</v>
      </c>
      <c r="J13" s="133">
        <v>1</v>
      </c>
      <c r="K13" s="133">
        <v>1</v>
      </c>
      <c r="L13" s="134">
        <v>1</v>
      </c>
      <c r="M13" s="137">
        <v>1</v>
      </c>
      <c r="N13" s="133">
        <v>1</v>
      </c>
      <c r="O13" s="134">
        <v>1</v>
      </c>
      <c r="P13" s="100">
        <v>1</v>
      </c>
      <c r="Q13" s="133">
        <v>1</v>
      </c>
      <c r="R13" s="133">
        <v>1</v>
      </c>
      <c r="S13" s="134">
        <v>1</v>
      </c>
      <c r="T13" s="133">
        <v>1</v>
      </c>
      <c r="U13" s="133">
        <v>1</v>
      </c>
      <c r="V13" s="133">
        <v>1</v>
      </c>
      <c r="W13" s="133">
        <v>1</v>
      </c>
      <c r="X13" s="133"/>
      <c r="Y13" s="136">
        <f t="shared" si="13"/>
        <v>17</v>
      </c>
      <c r="Z13" s="57"/>
      <c r="AA13" s="57"/>
      <c r="AB13" s="63">
        <f t="shared" si="14"/>
        <v>78</v>
      </c>
      <c r="AC13" s="59">
        <v>3</v>
      </c>
      <c r="AD13" s="59">
        <v>3</v>
      </c>
      <c r="AE13" s="74">
        <v>3</v>
      </c>
      <c r="AF13" s="74">
        <v>4</v>
      </c>
      <c r="AG13" s="75">
        <v>3</v>
      </c>
      <c r="AH13" s="74">
        <v>3</v>
      </c>
      <c r="AI13" s="68">
        <v>3</v>
      </c>
      <c r="AJ13" s="68">
        <v>4</v>
      </c>
      <c r="AK13" s="69">
        <v>3</v>
      </c>
      <c r="AL13" s="69">
        <v>3</v>
      </c>
      <c r="AM13" s="73">
        <v>4</v>
      </c>
      <c r="AN13" s="70">
        <v>3</v>
      </c>
      <c r="AO13" s="73">
        <v>3</v>
      </c>
      <c r="AP13" s="69">
        <v>4</v>
      </c>
      <c r="AQ13" s="69">
        <v>3</v>
      </c>
      <c r="AR13" s="72">
        <v>3</v>
      </c>
      <c r="AS13" s="146">
        <v>4</v>
      </c>
      <c r="AT13" s="69">
        <v>4</v>
      </c>
      <c r="AU13" s="69">
        <v>4</v>
      </c>
      <c r="AV13" s="109">
        <v>4</v>
      </c>
      <c r="AW13" s="86">
        <v>4</v>
      </c>
      <c r="AX13" s="152">
        <v>3</v>
      </c>
      <c r="AY13" s="68">
        <v>3</v>
      </c>
      <c r="AZ13" s="69">
        <v>0</v>
      </c>
      <c r="BA13" s="86"/>
      <c r="BB13" s="46">
        <f t="shared" si="15"/>
        <v>78</v>
      </c>
      <c r="BC13" s="63">
        <f t="shared" si="12"/>
        <v>95</v>
      </c>
    </row>
    <row r="14" spans="1:55" ht="16.5" customHeight="1" thickBot="1" x14ac:dyDescent="0.3">
      <c r="A14" s="628"/>
      <c r="B14" s="626"/>
      <c r="C14" s="627"/>
      <c r="D14" s="151" t="s">
        <v>119</v>
      </c>
      <c r="E14" s="59">
        <v>48</v>
      </c>
      <c r="F14" s="74">
        <v>8</v>
      </c>
      <c r="G14" s="133">
        <v>0</v>
      </c>
      <c r="H14" s="133">
        <v>1</v>
      </c>
      <c r="I14" s="133">
        <v>1</v>
      </c>
      <c r="J14" s="133">
        <v>0</v>
      </c>
      <c r="K14" s="133">
        <v>1</v>
      </c>
      <c r="L14" s="134">
        <v>0</v>
      </c>
      <c r="M14" s="137">
        <v>1</v>
      </c>
      <c r="N14" s="137">
        <v>0</v>
      </c>
      <c r="O14" s="134">
        <v>1</v>
      </c>
      <c r="P14" s="98">
        <v>1</v>
      </c>
      <c r="Q14" s="133">
        <v>0</v>
      </c>
      <c r="R14" s="133">
        <v>1</v>
      </c>
      <c r="S14" s="134">
        <v>0</v>
      </c>
      <c r="T14" s="133">
        <v>1</v>
      </c>
      <c r="U14" s="133">
        <v>0</v>
      </c>
      <c r="V14" s="133">
        <v>0</v>
      </c>
      <c r="W14" s="133">
        <v>0</v>
      </c>
      <c r="X14" s="133"/>
      <c r="Y14" s="110">
        <f t="shared" si="13"/>
        <v>8</v>
      </c>
      <c r="Z14" s="57"/>
      <c r="AA14" s="57"/>
      <c r="AB14" s="132">
        <f t="shared" si="14"/>
        <v>40</v>
      </c>
      <c r="AC14" s="59">
        <v>2</v>
      </c>
      <c r="AD14" s="59">
        <v>2</v>
      </c>
      <c r="AE14" s="74">
        <v>1</v>
      </c>
      <c r="AF14" s="74">
        <v>2</v>
      </c>
      <c r="AG14" s="75">
        <v>2</v>
      </c>
      <c r="AH14" s="74">
        <v>2</v>
      </c>
      <c r="AI14" s="68">
        <v>1</v>
      </c>
      <c r="AJ14" s="68">
        <v>1</v>
      </c>
      <c r="AK14" s="69">
        <v>2</v>
      </c>
      <c r="AL14" s="69">
        <v>3</v>
      </c>
      <c r="AM14" s="73">
        <v>2</v>
      </c>
      <c r="AN14" s="70">
        <v>2</v>
      </c>
      <c r="AO14" s="73">
        <v>2</v>
      </c>
      <c r="AP14" s="69">
        <v>2</v>
      </c>
      <c r="AQ14" s="69">
        <v>2</v>
      </c>
      <c r="AR14" s="72">
        <v>1</v>
      </c>
      <c r="AS14" s="146">
        <v>1</v>
      </c>
      <c r="AT14" s="69">
        <v>1</v>
      </c>
      <c r="AU14" s="69">
        <v>2</v>
      </c>
      <c r="AV14" s="70">
        <v>2</v>
      </c>
      <c r="AW14" s="69">
        <v>1</v>
      </c>
      <c r="AX14" s="69">
        <v>2</v>
      </c>
      <c r="AY14" s="68">
        <v>2</v>
      </c>
      <c r="AZ14" s="67">
        <v>0</v>
      </c>
      <c r="BA14" s="86"/>
      <c r="BB14" s="66">
        <f t="shared" si="15"/>
        <v>40</v>
      </c>
      <c r="BC14" s="132">
        <f t="shared" si="12"/>
        <v>48</v>
      </c>
    </row>
    <row r="15" spans="1:55" ht="15.75" customHeight="1" thickBot="1" x14ac:dyDescent="0.3">
      <c r="A15" s="623" t="s">
        <v>59</v>
      </c>
      <c r="B15" s="618" t="s">
        <v>2</v>
      </c>
      <c r="C15" s="622" t="s">
        <v>79</v>
      </c>
      <c r="D15" s="151" t="s">
        <v>118</v>
      </c>
      <c r="E15" s="63">
        <v>78</v>
      </c>
      <c r="F15" s="143">
        <v>34</v>
      </c>
      <c r="G15" s="97">
        <v>2</v>
      </c>
      <c r="H15" s="97">
        <v>2</v>
      </c>
      <c r="I15" s="97">
        <v>2</v>
      </c>
      <c r="J15" s="97">
        <v>2</v>
      </c>
      <c r="K15" s="97">
        <v>2</v>
      </c>
      <c r="L15" s="99">
        <v>2</v>
      </c>
      <c r="M15" s="102">
        <v>2</v>
      </c>
      <c r="N15" s="97">
        <v>2</v>
      </c>
      <c r="O15" s="99">
        <v>2</v>
      </c>
      <c r="P15" s="98">
        <v>2</v>
      </c>
      <c r="Q15" s="97">
        <v>2</v>
      </c>
      <c r="R15" s="97">
        <v>2</v>
      </c>
      <c r="S15" s="99">
        <v>2</v>
      </c>
      <c r="T15" s="97">
        <v>2</v>
      </c>
      <c r="U15" s="97">
        <v>2</v>
      </c>
      <c r="V15" s="97">
        <v>2</v>
      </c>
      <c r="W15" s="97">
        <v>2</v>
      </c>
      <c r="X15" s="97"/>
      <c r="Y15" s="115">
        <f t="shared" si="13"/>
        <v>34</v>
      </c>
      <c r="Z15" s="57"/>
      <c r="AA15" s="57"/>
      <c r="AB15" s="120">
        <f t="shared" si="14"/>
        <v>44</v>
      </c>
      <c r="AC15" s="59">
        <v>3</v>
      </c>
      <c r="AD15" s="59">
        <v>2</v>
      </c>
      <c r="AE15" s="74">
        <v>2</v>
      </c>
      <c r="AF15" s="74">
        <v>2</v>
      </c>
      <c r="AG15" s="75">
        <v>2</v>
      </c>
      <c r="AH15" s="74">
        <v>2</v>
      </c>
      <c r="AI15" s="68">
        <v>2</v>
      </c>
      <c r="AJ15" s="68">
        <v>2</v>
      </c>
      <c r="AK15" s="69">
        <v>2</v>
      </c>
      <c r="AL15" s="69">
        <v>2</v>
      </c>
      <c r="AM15" s="73">
        <v>3</v>
      </c>
      <c r="AN15" s="70">
        <v>2</v>
      </c>
      <c r="AO15" s="73">
        <v>2</v>
      </c>
      <c r="AP15" s="69">
        <v>1</v>
      </c>
      <c r="AQ15" s="69">
        <v>2</v>
      </c>
      <c r="AR15" s="154">
        <v>1</v>
      </c>
      <c r="AS15" s="146">
        <v>1</v>
      </c>
      <c r="AT15" s="69">
        <v>2</v>
      </c>
      <c r="AU15" s="69">
        <v>2</v>
      </c>
      <c r="AV15" s="70">
        <v>2</v>
      </c>
      <c r="AW15" s="69">
        <v>2</v>
      </c>
      <c r="AX15" s="69">
        <v>1</v>
      </c>
      <c r="AY15" s="87">
        <v>2</v>
      </c>
      <c r="AZ15" s="86">
        <v>0</v>
      </c>
      <c r="BA15" s="86"/>
      <c r="BB15" s="46">
        <f t="shared" si="15"/>
        <v>44</v>
      </c>
      <c r="BC15" s="120">
        <f t="shared" si="12"/>
        <v>78</v>
      </c>
    </row>
    <row r="16" spans="1:55" ht="16.5" customHeight="1" thickBot="1" x14ac:dyDescent="0.3">
      <c r="A16" s="628"/>
      <c r="B16" s="626"/>
      <c r="C16" s="627"/>
      <c r="D16" s="151" t="s">
        <v>119</v>
      </c>
      <c r="E16" s="59">
        <v>39</v>
      </c>
      <c r="F16" s="74">
        <v>17</v>
      </c>
      <c r="G16" s="97">
        <v>1</v>
      </c>
      <c r="H16" s="97">
        <v>1</v>
      </c>
      <c r="I16" s="97">
        <v>1</v>
      </c>
      <c r="J16" s="97">
        <v>1</v>
      </c>
      <c r="K16" s="97">
        <v>1</v>
      </c>
      <c r="L16" s="99">
        <v>1</v>
      </c>
      <c r="M16" s="102">
        <v>1</v>
      </c>
      <c r="N16" s="97">
        <v>1</v>
      </c>
      <c r="O16" s="99">
        <v>1</v>
      </c>
      <c r="P16" s="98">
        <v>1</v>
      </c>
      <c r="Q16" s="97">
        <v>1</v>
      </c>
      <c r="R16" s="97">
        <v>1</v>
      </c>
      <c r="S16" s="99">
        <v>1</v>
      </c>
      <c r="T16" s="97">
        <v>1</v>
      </c>
      <c r="U16" s="97">
        <v>1</v>
      </c>
      <c r="V16" s="97">
        <v>1</v>
      </c>
      <c r="W16" s="97">
        <v>1</v>
      </c>
      <c r="X16" s="133"/>
      <c r="Y16" s="110">
        <f t="shared" si="13"/>
        <v>17</v>
      </c>
      <c r="Z16" s="57"/>
      <c r="AA16" s="57"/>
      <c r="AB16" s="132">
        <f t="shared" si="14"/>
        <v>22</v>
      </c>
      <c r="AC16" s="59">
        <v>1</v>
      </c>
      <c r="AD16" s="59">
        <v>1</v>
      </c>
      <c r="AE16" s="74">
        <v>1</v>
      </c>
      <c r="AF16" s="74">
        <v>1</v>
      </c>
      <c r="AG16" s="75">
        <v>1</v>
      </c>
      <c r="AH16" s="74">
        <v>1</v>
      </c>
      <c r="AI16" s="68">
        <v>1</v>
      </c>
      <c r="AJ16" s="68">
        <v>1</v>
      </c>
      <c r="AK16" s="69">
        <v>1</v>
      </c>
      <c r="AL16" s="69">
        <v>0</v>
      </c>
      <c r="AM16" s="73">
        <v>1</v>
      </c>
      <c r="AN16" s="70">
        <v>1</v>
      </c>
      <c r="AO16" s="73">
        <v>1</v>
      </c>
      <c r="AP16" s="69">
        <v>1</v>
      </c>
      <c r="AQ16" s="69">
        <v>1</v>
      </c>
      <c r="AR16" s="154">
        <v>0</v>
      </c>
      <c r="AS16" s="146">
        <v>1</v>
      </c>
      <c r="AT16" s="69">
        <v>1</v>
      </c>
      <c r="AU16" s="69">
        <v>1</v>
      </c>
      <c r="AV16" s="70">
        <v>1</v>
      </c>
      <c r="AW16" s="69">
        <v>2</v>
      </c>
      <c r="AX16" s="69">
        <v>1</v>
      </c>
      <c r="AY16" s="68">
        <v>1</v>
      </c>
      <c r="AZ16" s="67">
        <v>0</v>
      </c>
      <c r="BA16" s="86"/>
      <c r="BB16" s="66">
        <f t="shared" si="15"/>
        <v>22</v>
      </c>
      <c r="BC16" s="132">
        <f t="shared" si="12"/>
        <v>39</v>
      </c>
    </row>
    <row r="17" spans="1:55" ht="15.75" customHeight="1" thickBot="1" x14ac:dyDescent="0.3">
      <c r="A17" s="620" t="s">
        <v>56</v>
      </c>
      <c r="B17" s="618" t="s">
        <v>130</v>
      </c>
      <c r="C17" s="622" t="s">
        <v>80</v>
      </c>
      <c r="D17" s="151" t="s">
        <v>118</v>
      </c>
      <c r="E17" s="63">
        <v>156</v>
      </c>
      <c r="F17" s="143">
        <v>68</v>
      </c>
      <c r="G17" s="86">
        <v>4</v>
      </c>
      <c r="H17" s="86">
        <v>4</v>
      </c>
      <c r="I17" s="86">
        <v>4</v>
      </c>
      <c r="J17" s="86">
        <v>4</v>
      </c>
      <c r="K17" s="86">
        <v>4</v>
      </c>
      <c r="L17" s="109">
        <v>4</v>
      </c>
      <c r="M17" s="142">
        <v>4</v>
      </c>
      <c r="N17" s="86">
        <v>4</v>
      </c>
      <c r="O17" s="109">
        <v>4</v>
      </c>
      <c r="P17" s="72">
        <v>3</v>
      </c>
      <c r="Q17" s="86">
        <v>4</v>
      </c>
      <c r="R17" s="86">
        <v>4</v>
      </c>
      <c r="S17" s="109">
        <v>4</v>
      </c>
      <c r="T17" s="86">
        <v>4</v>
      </c>
      <c r="U17" s="86">
        <v>4</v>
      </c>
      <c r="V17" s="86">
        <v>4</v>
      </c>
      <c r="W17" s="86">
        <v>4</v>
      </c>
      <c r="X17" s="86"/>
      <c r="Y17" s="115">
        <f t="shared" si="13"/>
        <v>67</v>
      </c>
      <c r="Z17" s="57"/>
      <c r="AA17" s="57"/>
      <c r="AB17" s="120">
        <f t="shared" si="14"/>
        <v>89</v>
      </c>
      <c r="AC17" s="59">
        <v>4</v>
      </c>
      <c r="AD17" s="59">
        <v>4</v>
      </c>
      <c r="AE17" s="74">
        <v>4</v>
      </c>
      <c r="AF17" s="74">
        <v>4</v>
      </c>
      <c r="AG17" s="75">
        <v>4</v>
      </c>
      <c r="AH17" s="74">
        <v>4</v>
      </c>
      <c r="AI17" s="146">
        <v>3</v>
      </c>
      <c r="AJ17" s="68">
        <v>2</v>
      </c>
      <c r="AK17" s="69">
        <v>4</v>
      </c>
      <c r="AL17" s="69">
        <v>4</v>
      </c>
      <c r="AM17" s="73">
        <v>4</v>
      </c>
      <c r="AN17" s="70">
        <v>4</v>
      </c>
      <c r="AO17" s="73">
        <v>4</v>
      </c>
      <c r="AP17" s="69">
        <v>4</v>
      </c>
      <c r="AQ17" s="69">
        <v>4</v>
      </c>
      <c r="AR17" s="154">
        <v>3</v>
      </c>
      <c r="AS17" s="71">
        <v>3</v>
      </c>
      <c r="AT17" s="69">
        <v>4</v>
      </c>
      <c r="AU17" s="69">
        <v>4</v>
      </c>
      <c r="AV17" s="70">
        <v>5</v>
      </c>
      <c r="AW17" s="69">
        <v>5</v>
      </c>
      <c r="AX17" s="69">
        <v>2</v>
      </c>
      <c r="AY17" s="87">
        <v>2</v>
      </c>
      <c r="AZ17" s="86">
        <v>4</v>
      </c>
      <c r="BA17" s="86"/>
      <c r="BB17" s="46">
        <f t="shared" si="15"/>
        <v>89</v>
      </c>
      <c r="BC17" s="120">
        <f t="shared" si="12"/>
        <v>156</v>
      </c>
    </row>
    <row r="18" spans="1:55" ht="16.5" customHeight="1" thickBot="1" x14ac:dyDescent="0.3">
      <c r="A18" s="625"/>
      <c r="B18" s="626"/>
      <c r="C18" s="627"/>
      <c r="D18" s="151" t="s">
        <v>119</v>
      </c>
      <c r="E18" s="59">
        <v>78</v>
      </c>
      <c r="F18" s="74">
        <v>34</v>
      </c>
      <c r="G18" s="97">
        <v>2</v>
      </c>
      <c r="H18" s="97">
        <v>2</v>
      </c>
      <c r="I18" s="97">
        <v>2</v>
      </c>
      <c r="J18" s="97">
        <v>2</v>
      </c>
      <c r="K18" s="97">
        <v>2</v>
      </c>
      <c r="L18" s="99">
        <v>2</v>
      </c>
      <c r="M18" s="102">
        <v>2</v>
      </c>
      <c r="N18" s="97">
        <v>2</v>
      </c>
      <c r="O18" s="99">
        <v>2</v>
      </c>
      <c r="P18" s="101">
        <v>1</v>
      </c>
      <c r="Q18" s="97">
        <v>2</v>
      </c>
      <c r="R18" s="97">
        <v>2</v>
      </c>
      <c r="S18" s="99">
        <v>2</v>
      </c>
      <c r="T18" s="97">
        <v>2</v>
      </c>
      <c r="U18" s="97">
        <v>2</v>
      </c>
      <c r="V18" s="97">
        <v>2</v>
      </c>
      <c r="W18" s="97">
        <v>2</v>
      </c>
      <c r="X18" s="86"/>
      <c r="Y18" s="110">
        <f t="shared" si="13"/>
        <v>33</v>
      </c>
      <c r="Z18" s="57"/>
      <c r="AA18" s="57"/>
      <c r="AB18" s="132">
        <f t="shared" si="14"/>
        <v>45</v>
      </c>
      <c r="AC18" s="59">
        <v>2</v>
      </c>
      <c r="AD18" s="59">
        <v>2</v>
      </c>
      <c r="AE18" s="74">
        <v>1</v>
      </c>
      <c r="AF18" s="74">
        <v>2</v>
      </c>
      <c r="AG18" s="75">
        <v>1</v>
      </c>
      <c r="AH18" s="74">
        <v>2</v>
      </c>
      <c r="AI18" s="145">
        <v>1</v>
      </c>
      <c r="AJ18" s="68">
        <v>2</v>
      </c>
      <c r="AK18" s="69">
        <v>2</v>
      </c>
      <c r="AL18" s="69">
        <v>2</v>
      </c>
      <c r="AM18" s="73">
        <v>3</v>
      </c>
      <c r="AN18" s="70">
        <v>2</v>
      </c>
      <c r="AO18" s="73">
        <v>2</v>
      </c>
      <c r="AP18" s="69">
        <v>2</v>
      </c>
      <c r="AQ18" s="69">
        <v>2</v>
      </c>
      <c r="AR18" s="154">
        <v>1</v>
      </c>
      <c r="AS18" s="71">
        <v>1</v>
      </c>
      <c r="AT18" s="69">
        <v>2</v>
      </c>
      <c r="AU18" s="69">
        <v>2</v>
      </c>
      <c r="AV18" s="70">
        <v>2</v>
      </c>
      <c r="AW18" s="69">
        <v>3</v>
      </c>
      <c r="AX18" s="69">
        <v>2</v>
      </c>
      <c r="AY18" s="87">
        <v>2</v>
      </c>
      <c r="AZ18" s="86">
        <v>2</v>
      </c>
      <c r="BA18" s="86"/>
      <c r="BB18" s="66">
        <f t="shared" si="15"/>
        <v>45</v>
      </c>
      <c r="BC18" s="132">
        <f t="shared" si="12"/>
        <v>78</v>
      </c>
    </row>
    <row r="19" spans="1:55" ht="18" customHeight="1" thickBot="1" x14ac:dyDescent="0.3">
      <c r="A19" s="620" t="s">
        <v>57</v>
      </c>
      <c r="B19" s="618" t="s">
        <v>6</v>
      </c>
      <c r="C19" s="622" t="s">
        <v>84</v>
      </c>
      <c r="D19" s="151" t="s">
        <v>118</v>
      </c>
      <c r="E19" s="63">
        <v>128</v>
      </c>
      <c r="F19" s="143">
        <v>68</v>
      </c>
      <c r="G19" s="133">
        <v>4</v>
      </c>
      <c r="H19" s="133">
        <v>4</v>
      </c>
      <c r="I19" s="133">
        <v>4</v>
      </c>
      <c r="J19" s="133">
        <v>4</v>
      </c>
      <c r="K19" s="133">
        <v>4</v>
      </c>
      <c r="L19" s="134">
        <v>4</v>
      </c>
      <c r="M19" s="137">
        <v>4</v>
      </c>
      <c r="N19" s="133">
        <v>4</v>
      </c>
      <c r="O19" s="134">
        <v>4</v>
      </c>
      <c r="P19" s="101">
        <v>3</v>
      </c>
      <c r="Q19" s="133">
        <v>4</v>
      </c>
      <c r="R19" s="133">
        <v>4</v>
      </c>
      <c r="S19" s="134">
        <v>4</v>
      </c>
      <c r="T19" s="133">
        <v>4</v>
      </c>
      <c r="U19" s="133">
        <v>4</v>
      </c>
      <c r="V19" s="133">
        <v>4</v>
      </c>
      <c r="W19" s="133">
        <v>4</v>
      </c>
      <c r="X19" s="133"/>
      <c r="Y19" s="115">
        <f t="shared" si="13"/>
        <v>67</v>
      </c>
      <c r="Z19" s="57"/>
      <c r="AA19" s="57"/>
      <c r="AB19" s="120">
        <f t="shared" si="14"/>
        <v>61</v>
      </c>
      <c r="AC19" s="59">
        <v>3</v>
      </c>
      <c r="AD19" s="59">
        <v>3</v>
      </c>
      <c r="AE19" s="74">
        <v>3</v>
      </c>
      <c r="AF19" s="74">
        <v>3</v>
      </c>
      <c r="AG19" s="75">
        <v>3</v>
      </c>
      <c r="AH19" s="74">
        <v>3</v>
      </c>
      <c r="AI19" s="145">
        <v>3</v>
      </c>
      <c r="AJ19" s="145">
        <v>2</v>
      </c>
      <c r="AK19" s="69">
        <v>3</v>
      </c>
      <c r="AL19" s="69">
        <v>3</v>
      </c>
      <c r="AM19" s="73">
        <v>2</v>
      </c>
      <c r="AN19" s="70">
        <v>2</v>
      </c>
      <c r="AO19" s="73">
        <v>2</v>
      </c>
      <c r="AP19" s="69">
        <v>2</v>
      </c>
      <c r="AQ19" s="69">
        <v>2</v>
      </c>
      <c r="AR19" s="72">
        <v>2</v>
      </c>
      <c r="AS19" s="71">
        <v>2</v>
      </c>
      <c r="AT19" s="69">
        <v>3</v>
      </c>
      <c r="AU19" s="69">
        <v>3</v>
      </c>
      <c r="AV19" s="70">
        <v>3</v>
      </c>
      <c r="AW19" s="69">
        <v>3</v>
      </c>
      <c r="AX19" s="69">
        <v>3</v>
      </c>
      <c r="AY19" s="87">
        <v>2</v>
      </c>
      <c r="AZ19" s="86">
        <v>1</v>
      </c>
      <c r="BA19" s="141"/>
      <c r="BB19" s="46">
        <f t="shared" si="15"/>
        <v>61</v>
      </c>
      <c r="BC19" s="120">
        <f t="shared" si="12"/>
        <v>128</v>
      </c>
    </row>
    <row r="20" spans="1:55" ht="14.25" customHeight="1" thickBot="1" x14ac:dyDescent="0.3">
      <c r="A20" s="625"/>
      <c r="B20" s="626"/>
      <c r="C20" s="627"/>
      <c r="D20" s="153" t="s">
        <v>119</v>
      </c>
      <c r="E20" s="59">
        <v>64</v>
      </c>
      <c r="F20" s="74">
        <v>34</v>
      </c>
      <c r="G20" s="97">
        <v>2</v>
      </c>
      <c r="H20" s="97">
        <v>2</v>
      </c>
      <c r="I20" s="97">
        <v>2</v>
      </c>
      <c r="J20" s="97">
        <v>2</v>
      </c>
      <c r="K20" s="97">
        <v>2</v>
      </c>
      <c r="L20" s="99">
        <v>2</v>
      </c>
      <c r="M20" s="102">
        <v>2</v>
      </c>
      <c r="N20" s="97">
        <v>2</v>
      </c>
      <c r="O20" s="99">
        <v>2</v>
      </c>
      <c r="P20" s="98">
        <v>2</v>
      </c>
      <c r="Q20" s="97">
        <v>2</v>
      </c>
      <c r="R20" s="97">
        <v>2</v>
      </c>
      <c r="S20" s="99">
        <v>2</v>
      </c>
      <c r="T20" s="97">
        <v>2</v>
      </c>
      <c r="U20" s="97">
        <v>2</v>
      </c>
      <c r="V20" s="97">
        <v>2</v>
      </c>
      <c r="W20" s="97">
        <v>2</v>
      </c>
      <c r="X20" s="133"/>
      <c r="Y20" s="110">
        <f t="shared" si="13"/>
        <v>34</v>
      </c>
      <c r="Z20" s="57"/>
      <c r="AA20" s="57"/>
      <c r="AB20" s="132">
        <f t="shared" si="14"/>
        <v>30</v>
      </c>
      <c r="AC20" s="59">
        <v>1</v>
      </c>
      <c r="AD20" s="59">
        <v>2</v>
      </c>
      <c r="AE20" s="74">
        <v>1</v>
      </c>
      <c r="AF20" s="74">
        <v>2</v>
      </c>
      <c r="AG20" s="75">
        <v>1</v>
      </c>
      <c r="AH20" s="74">
        <v>1</v>
      </c>
      <c r="AI20" s="145">
        <v>2</v>
      </c>
      <c r="AJ20" s="145">
        <v>1</v>
      </c>
      <c r="AK20" s="69">
        <v>1</v>
      </c>
      <c r="AL20" s="69">
        <v>1</v>
      </c>
      <c r="AM20" s="73">
        <v>1</v>
      </c>
      <c r="AN20" s="70">
        <v>1</v>
      </c>
      <c r="AO20" s="73">
        <v>2</v>
      </c>
      <c r="AP20" s="69">
        <v>1</v>
      </c>
      <c r="AQ20" s="69">
        <v>2</v>
      </c>
      <c r="AR20" s="72">
        <v>1</v>
      </c>
      <c r="AS20" s="71">
        <v>2</v>
      </c>
      <c r="AT20" s="69">
        <v>2</v>
      </c>
      <c r="AU20" s="69">
        <v>1</v>
      </c>
      <c r="AV20" s="70">
        <v>1</v>
      </c>
      <c r="AW20" s="69">
        <v>1</v>
      </c>
      <c r="AX20" s="69">
        <v>1</v>
      </c>
      <c r="AY20" s="87">
        <v>1</v>
      </c>
      <c r="AZ20" s="67">
        <v>0</v>
      </c>
      <c r="BA20" s="86"/>
      <c r="BB20" s="66">
        <f t="shared" si="15"/>
        <v>30</v>
      </c>
      <c r="BC20" s="132">
        <f t="shared" si="12"/>
        <v>64</v>
      </c>
    </row>
    <row r="21" spans="1:55" ht="18" customHeight="1" thickBot="1" x14ac:dyDescent="0.3">
      <c r="A21" s="620" t="s">
        <v>58</v>
      </c>
      <c r="B21" s="618" t="s">
        <v>3</v>
      </c>
      <c r="C21" s="622" t="s">
        <v>129</v>
      </c>
      <c r="D21" s="151" t="s">
        <v>118</v>
      </c>
      <c r="E21" s="63">
        <v>119</v>
      </c>
      <c r="F21" s="143">
        <v>51</v>
      </c>
      <c r="G21" s="133">
        <v>3</v>
      </c>
      <c r="H21" s="133">
        <v>3</v>
      </c>
      <c r="I21" s="133">
        <v>3</v>
      </c>
      <c r="J21" s="133">
        <v>3</v>
      </c>
      <c r="K21" s="133">
        <v>3</v>
      </c>
      <c r="L21" s="134">
        <v>3</v>
      </c>
      <c r="M21" s="137">
        <v>3</v>
      </c>
      <c r="N21" s="133">
        <v>3</v>
      </c>
      <c r="O21" s="134">
        <v>3</v>
      </c>
      <c r="P21" s="101">
        <v>2</v>
      </c>
      <c r="Q21" s="133">
        <v>3</v>
      </c>
      <c r="R21" s="133">
        <v>3</v>
      </c>
      <c r="S21" s="134">
        <v>3</v>
      </c>
      <c r="T21" s="133">
        <v>3</v>
      </c>
      <c r="U21" s="133">
        <v>3</v>
      </c>
      <c r="V21" s="133">
        <v>3</v>
      </c>
      <c r="W21" s="133">
        <v>3</v>
      </c>
      <c r="X21" s="97"/>
      <c r="Y21" s="115">
        <f t="shared" si="13"/>
        <v>50</v>
      </c>
      <c r="Z21" s="57"/>
      <c r="AA21" s="57"/>
      <c r="AB21" s="120">
        <f t="shared" si="14"/>
        <v>69</v>
      </c>
      <c r="AC21" s="59">
        <v>3</v>
      </c>
      <c r="AD21" s="59">
        <v>3</v>
      </c>
      <c r="AE21" s="74">
        <v>3</v>
      </c>
      <c r="AF21" s="74">
        <v>3</v>
      </c>
      <c r="AG21" s="75">
        <v>3</v>
      </c>
      <c r="AH21" s="74">
        <v>3</v>
      </c>
      <c r="AI21" s="68">
        <v>2</v>
      </c>
      <c r="AJ21" s="145">
        <v>2</v>
      </c>
      <c r="AK21" s="69">
        <v>3</v>
      </c>
      <c r="AL21" s="69">
        <v>3</v>
      </c>
      <c r="AM21" s="73">
        <v>3</v>
      </c>
      <c r="AN21" s="70">
        <v>3</v>
      </c>
      <c r="AO21" s="73">
        <v>3</v>
      </c>
      <c r="AP21" s="69">
        <v>3</v>
      </c>
      <c r="AQ21" s="69">
        <v>3</v>
      </c>
      <c r="AR21" s="72">
        <v>3</v>
      </c>
      <c r="AS21" s="71">
        <v>2</v>
      </c>
      <c r="AT21" s="69">
        <v>3</v>
      </c>
      <c r="AU21" s="69">
        <v>2</v>
      </c>
      <c r="AV21" s="109">
        <v>3</v>
      </c>
      <c r="AW21" s="86">
        <v>3</v>
      </c>
      <c r="AX21" s="152">
        <v>3</v>
      </c>
      <c r="AY21" s="87">
        <v>3</v>
      </c>
      <c r="AZ21" s="69">
        <v>4</v>
      </c>
      <c r="BA21" s="86"/>
      <c r="BB21" s="46">
        <f t="shared" si="15"/>
        <v>69</v>
      </c>
      <c r="BC21" s="120">
        <f t="shared" si="12"/>
        <v>119</v>
      </c>
    </row>
    <row r="22" spans="1:55" ht="16.5" customHeight="1" thickBot="1" x14ac:dyDescent="0.3">
      <c r="A22" s="625"/>
      <c r="B22" s="626"/>
      <c r="C22" s="627"/>
      <c r="D22" s="151" t="s">
        <v>119</v>
      </c>
      <c r="E22" s="59">
        <v>58</v>
      </c>
      <c r="F22" s="27">
        <v>26</v>
      </c>
      <c r="G22" s="97">
        <v>2</v>
      </c>
      <c r="H22" s="97">
        <v>1</v>
      </c>
      <c r="I22" s="97">
        <v>1</v>
      </c>
      <c r="J22" s="97">
        <v>2</v>
      </c>
      <c r="K22" s="97">
        <v>1</v>
      </c>
      <c r="L22" s="99">
        <v>2</v>
      </c>
      <c r="M22" s="102">
        <v>1</v>
      </c>
      <c r="N22" s="97">
        <v>1</v>
      </c>
      <c r="O22" s="99">
        <v>2</v>
      </c>
      <c r="P22" s="101">
        <v>1</v>
      </c>
      <c r="Q22" s="97">
        <v>2</v>
      </c>
      <c r="R22" s="97">
        <v>1</v>
      </c>
      <c r="S22" s="99">
        <v>2</v>
      </c>
      <c r="T22" s="97">
        <v>1</v>
      </c>
      <c r="U22" s="97">
        <v>2</v>
      </c>
      <c r="V22" s="97">
        <v>2</v>
      </c>
      <c r="W22" s="97">
        <v>1</v>
      </c>
      <c r="X22" s="133"/>
      <c r="Y22" s="110">
        <f t="shared" si="13"/>
        <v>25</v>
      </c>
      <c r="Z22" s="57"/>
      <c r="AA22" s="57"/>
      <c r="AB22" s="132">
        <f t="shared" si="14"/>
        <v>33</v>
      </c>
      <c r="AC22" s="59">
        <v>2</v>
      </c>
      <c r="AD22" s="59">
        <v>1</v>
      </c>
      <c r="AE22" s="74">
        <v>2</v>
      </c>
      <c r="AF22" s="74">
        <v>1</v>
      </c>
      <c r="AG22" s="75">
        <v>1</v>
      </c>
      <c r="AH22" s="74">
        <v>2</v>
      </c>
      <c r="AI22" s="68">
        <v>2</v>
      </c>
      <c r="AJ22" s="145">
        <v>1</v>
      </c>
      <c r="AK22" s="69">
        <v>1</v>
      </c>
      <c r="AL22" s="69">
        <v>1</v>
      </c>
      <c r="AM22" s="73">
        <v>1</v>
      </c>
      <c r="AN22" s="70">
        <v>1</v>
      </c>
      <c r="AO22" s="73">
        <v>1</v>
      </c>
      <c r="AP22" s="69">
        <v>2</v>
      </c>
      <c r="AQ22" s="69">
        <v>1</v>
      </c>
      <c r="AR22" s="72">
        <v>1</v>
      </c>
      <c r="AS22" s="71">
        <v>1</v>
      </c>
      <c r="AT22" s="69">
        <v>2</v>
      </c>
      <c r="AU22" s="69">
        <v>1</v>
      </c>
      <c r="AV22" s="70">
        <v>2</v>
      </c>
      <c r="AW22" s="69">
        <v>1</v>
      </c>
      <c r="AX22" s="69">
        <v>2</v>
      </c>
      <c r="AY22" s="87">
        <v>1</v>
      </c>
      <c r="AZ22" s="69">
        <v>2</v>
      </c>
      <c r="BA22" s="86"/>
      <c r="BB22" s="66">
        <f t="shared" si="15"/>
        <v>33</v>
      </c>
      <c r="BC22" s="132">
        <f t="shared" si="12"/>
        <v>58</v>
      </c>
    </row>
    <row r="23" spans="1:55" ht="15.75" customHeight="1" thickBot="1" x14ac:dyDescent="0.3">
      <c r="A23" s="620" t="s">
        <v>64</v>
      </c>
      <c r="B23" s="618" t="s">
        <v>18</v>
      </c>
      <c r="C23" s="622" t="s">
        <v>79</v>
      </c>
      <c r="D23" s="151" t="s">
        <v>118</v>
      </c>
      <c r="E23" s="63">
        <v>35</v>
      </c>
      <c r="F23" s="143">
        <v>17</v>
      </c>
      <c r="G23" s="97">
        <v>1</v>
      </c>
      <c r="H23" s="97">
        <v>1</v>
      </c>
      <c r="I23" s="97">
        <v>1</v>
      </c>
      <c r="J23" s="97">
        <v>1</v>
      </c>
      <c r="K23" s="97">
        <v>1</v>
      </c>
      <c r="L23" s="99">
        <v>1</v>
      </c>
      <c r="M23" s="102">
        <v>1</v>
      </c>
      <c r="N23" s="97">
        <v>1</v>
      </c>
      <c r="O23" s="99">
        <v>1</v>
      </c>
      <c r="P23" s="98">
        <v>1</v>
      </c>
      <c r="Q23" s="97">
        <v>1</v>
      </c>
      <c r="R23" s="97">
        <v>1</v>
      </c>
      <c r="S23" s="99">
        <v>1</v>
      </c>
      <c r="T23" s="97">
        <v>1</v>
      </c>
      <c r="U23" s="97">
        <v>1</v>
      </c>
      <c r="V23" s="97">
        <v>1</v>
      </c>
      <c r="W23" s="97">
        <v>1</v>
      </c>
      <c r="X23" s="133"/>
      <c r="Y23" s="115">
        <f t="shared" si="13"/>
        <v>17</v>
      </c>
      <c r="Z23" s="57"/>
      <c r="AA23" s="57"/>
      <c r="AB23" s="120">
        <f t="shared" si="14"/>
        <v>18</v>
      </c>
      <c r="AC23" s="59">
        <v>1</v>
      </c>
      <c r="AD23" s="59">
        <v>1</v>
      </c>
      <c r="AE23" s="74">
        <v>1</v>
      </c>
      <c r="AF23" s="74">
        <v>1</v>
      </c>
      <c r="AG23" s="75">
        <v>1</v>
      </c>
      <c r="AH23" s="74">
        <v>1</v>
      </c>
      <c r="AI23" s="68">
        <v>0</v>
      </c>
      <c r="AJ23" s="68">
        <v>1</v>
      </c>
      <c r="AK23" s="69">
        <v>1</v>
      </c>
      <c r="AL23" s="69">
        <v>1</v>
      </c>
      <c r="AM23" s="73">
        <v>1</v>
      </c>
      <c r="AN23" s="70">
        <v>1</v>
      </c>
      <c r="AO23" s="73">
        <v>1</v>
      </c>
      <c r="AP23" s="69">
        <v>1</v>
      </c>
      <c r="AQ23" s="69">
        <v>1</v>
      </c>
      <c r="AR23" s="72">
        <v>1</v>
      </c>
      <c r="AS23" s="71">
        <v>1</v>
      </c>
      <c r="AT23" s="69">
        <v>1</v>
      </c>
      <c r="AU23" s="69">
        <v>1</v>
      </c>
      <c r="AV23" s="70">
        <v>0</v>
      </c>
      <c r="AW23" s="69">
        <v>0</v>
      </c>
      <c r="AX23" s="69">
        <v>0</v>
      </c>
      <c r="AY23" s="68">
        <v>0</v>
      </c>
      <c r="AZ23" s="67">
        <v>0</v>
      </c>
      <c r="BA23" s="86"/>
      <c r="BB23" s="46">
        <f t="shared" si="15"/>
        <v>18</v>
      </c>
      <c r="BC23" s="120">
        <f t="shared" si="12"/>
        <v>35</v>
      </c>
    </row>
    <row r="24" spans="1:55" ht="17.25" customHeight="1" thickBot="1" x14ac:dyDescent="0.3">
      <c r="A24" s="625"/>
      <c r="B24" s="626"/>
      <c r="C24" s="627"/>
      <c r="D24" s="151" t="s">
        <v>119</v>
      </c>
      <c r="E24" s="209">
        <v>18</v>
      </c>
      <c r="F24" s="74">
        <v>9</v>
      </c>
      <c r="G24" s="97">
        <v>0</v>
      </c>
      <c r="H24" s="97">
        <v>1</v>
      </c>
      <c r="I24" s="97">
        <v>0</v>
      </c>
      <c r="J24" s="97">
        <v>1</v>
      </c>
      <c r="K24" s="97">
        <v>0</v>
      </c>
      <c r="L24" s="99">
        <v>1</v>
      </c>
      <c r="M24" s="102">
        <v>0</v>
      </c>
      <c r="N24" s="97">
        <v>1</v>
      </c>
      <c r="O24" s="99">
        <v>0</v>
      </c>
      <c r="P24" s="98">
        <v>1</v>
      </c>
      <c r="Q24" s="97">
        <v>1</v>
      </c>
      <c r="R24" s="97">
        <v>1</v>
      </c>
      <c r="S24" s="99">
        <v>0</v>
      </c>
      <c r="T24" s="97">
        <v>1</v>
      </c>
      <c r="U24" s="97">
        <v>0</v>
      </c>
      <c r="V24" s="97">
        <v>1</v>
      </c>
      <c r="W24" s="97">
        <v>0</v>
      </c>
      <c r="X24" s="133"/>
      <c r="Y24" s="110">
        <f>W24+V24+U24+T24+S24+R24+Q24+P24+O24+N24+M24+L24++K24+J24+I24+H24+G24</f>
        <v>9</v>
      </c>
      <c r="Z24" s="57"/>
      <c r="AA24" s="57"/>
      <c r="AB24" s="132">
        <f t="shared" si="14"/>
        <v>9</v>
      </c>
      <c r="AC24" s="59">
        <v>1</v>
      </c>
      <c r="AD24" s="59">
        <v>0</v>
      </c>
      <c r="AE24" s="74">
        <v>1</v>
      </c>
      <c r="AF24" s="74">
        <v>0</v>
      </c>
      <c r="AG24" s="75">
        <v>1</v>
      </c>
      <c r="AH24" s="74">
        <v>0</v>
      </c>
      <c r="AI24" s="68">
        <v>0</v>
      </c>
      <c r="AJ24" s="68">
        <v>1</v>
      </c>
      <c r="AK24" s="69">
        <v>0</v>
      </c>
      <c r="AL24" s="69">
        <v>0</v>
      </c>
      <c r="AM24" s="73">
        <v>1</v>
      </c>
      <c r="AN24" s="70">
        <v>0</v>
      </c>
      <c r="AO24" s="73">
        <v>1</v>
      </c>
      <c r="AP24" s="69">
        <v>0</v>
      </c>
      <c r="AQ24" s="69">
        <v>1</v>
      </c>
      <c r="AR24" s="72">
        <v>1</v>
      </c>
      <c r="AS24" s="71">
        <v>0</v>
      </c>
      <c r="AT24" s="69">
        <v>1</v>
      </c>
      <c r="AU24" s="69">
        <v>0</v>
      </c>
      <c r="AV24" s="70">
        <v>0</v>
      </c>
      <c r="AW24" s="69">
        <v>0</v>
      </c>
      <c r="AX24" s="69">
        <v>0</v>
      </c>
      <c r="AY24" s="68">
        <v>0</v>
      </c>
      <c r="AZ24" s="67">
        <v>0</v>
      </c>
      <c r="BA24" s="86"/>
      <c r="BB24" s="66">
        <f t="shared" si="15"/>
        <v>9</v>
      </c>
      <c r="BC24" s="132">
        <f t="shared" si="12"/>
        <v>18</v>
      </c>
    </row>
    <row r="25" spans="1:55" ht="47.25" x14ac:dyDescent="0.2">
      <c r="A25" s="150"/>
      <c r="B25" s="130" t="s">
        <v>128</v>
      </c>
      <c r="C25" s="127"/>
      <c r="D25" s="149"/>
      <c r="E25" s="149">
        <f>E26+E28+E30+E32+E34</f>
        <v>475</v>
      </c>
      <c r="F25" s="149">
        <f t="shared" ref="F25:Y25" si="16">F26+F28+F30+F32+F34</f>
        <v>201</v>
      </c>
      <c r="G25" s="149">
        <f t="shared" si="16"/>
        <v>12</v>
      </c>
      <c r="H25" s="149">
        <f t="shared" si="16"/>
        <v>12</v>
      </c>
      <c r="I25" s="149">
        <f t="shared" si="16"/>
        <v>12</v>
      </c>
      <c r="J25" s="149">
        <f t="shared" si="16"/>
        <v>12</v>
      </c>
      <c r="K25" s="149">
        <f t="shared" si="16"/>
        <v>12</v>
      </c>
      <c r="L25" s="149">
        <f t="shared" si="16"/>
        <v>12</v>
      </c>
      <c r="M25" s="149">
        <f t="shared" si="16"/>
        <v>12</v>
      </c>
      <c r="N25" s="149">
        <f t="shared" si="16"/>
        <v>12</v>
      </c>
      <c r="O25" s="149">
        <f t="shared" si="16"/>
        <v>12</v>
      </c>
      <c r="P25" s="149">
        <f t="shared" si="16"/>
        <v>9</v>
      </c>
      <c r="Q25" s="149">
        <f t="shared" si="16"/>
        <v>12</v>
      </c>
      <c r="R25" s="149">
        <f t="shared" si="16"/>
        <v>12</v>
      </c>
      <c r="S25" s="149">
        <f t="shared" si="16"/>
        <v>12</v>
      </c>
      <c r="T25" s="149">
        <f t="shared" si="16"/>
        <v>12</v>
      </c>
      <c r="U25" s="149">
        <f t="shared" si="16"/>
        <v>11</v>
      </c>
      <c r="V25" s="149">
        <f t="shared" si="16"/>
        <v>11</v>
      </c>
      <c r="W25" s="149">
        <f t="shared" si="16"/>
        <v>11</v>
      </c>
      <c r="X25" s="149"/>
      <c r="Y25" s="208">
        <f t="shared" si="16"/>
        <v>198</v>
      </c>
      <c r="Z25" s="35"/>
      <c r="AA25" s="35"/>
      <c r="AB25" s="149">
        <f>AB34+AB32+AB30+AB28+AB26</f>
        <v>277</v>
      </c>
      <c r="AC25" s="149">
        <f t="shared" ref="AC25:BC25" si="17">AC34+AC32+AC30+AC28+AC26</f>
        <v>9</v>
      </c>
      <c r="AD25" s="149">
        <f t="shared" si="17"/>
        <v>11</v>
      </c>
      <c r="AE25" s="149">
        <f t="shared" si="17"/>
        <v>11</v>
      </c>
      <c r="AF25" s="149">
        <f t="shared" si="17"/>
        <v>11</v>
      </c>
      <c r="AG25" s="149">
        <f t="shared" si="17"/>
        <v>11</v>
      </c>
      <c r="AH25" s="149">
        <f t="shared" si="17"/>
        <v>12</v>
      </c>
      <c r="AI25" s="149">
        <f t="shared" si="17"/>
        <v>11</v>
      </c>
      <c r="AJ25" s="149">
        <f t="shared" si="17"/>
        <v>12</v>
      </c>
      <c r="AK25" s="149">
        <f t="shared" si="17"/>
        <v>12</v>
      </c>
      <c r="AL25" s="149">
        <f t="shared" si="17"/>
        <v>12</v>
      </c>
      <c r="AM25" s="149">
        <f t="shared" si="17"/>
        <v>10</v>
      </c>
      <c r="AN25" s="149">
        <f t="shared" si="17"/>
        <v>14</v>
      </c>
      <c r="AO25" s="149">
        <f t="shared" si="17"/>
        <v>11</v>
      </c>
      <c r="AP25" s="149">
        <f t="shared" si="17"/>
        <v>12</v>
      </c>
      <c r="AQ25" s="149">
        <f t="shared" si="17"/>
        <v>11</v>
      </c>
      <c r="AR25" s="149">
        <f t="shared" si="17"/>
        <v>11</v>
      </c>
      <c r="AS25" s="149">
        <f t="shared" si="17"/>
        <v>10</v>
      </c>
      <c r="AT25" s="149">
        <f t="shared" si="17"/>
        <v>12</v>
      </c>
      <c r="AU25" s="149">
        <f t="shared" si="17"/>
        <v>12</v>
      </c>
      <c r="AV25" s="149">
        <f t="shared" si="17"/>
        <v>11</v>
      </c>
      <c r="AW25" s="149">
        <f t="shared" si="17"/>
        <v>11</v>
      </c>
      <c r="AX25" s="149">
        <f t="shared" si="17"/>
        <v>10</v>
      </c>
      <c r="AY25" s="149">
        <f t="shared" si="17"/>
        <v>12</v>
      </c>
      <c r="AZ25" s="149">
        <f t="shared" si="17"/>
        <v>18</v>
      </c>
      <c r="BA25" s="149"/>
      <c r="BB25" s="149">
        <f>BB34+BB32+BB30+BB28+BB26</f>
        <v>277</v>
      </c>
      <c r="BC25" s="149">
        <f t="shared" si="17"/>
        <v>475</v>
      </c>
    </row>
    <row r="26" spans="1:55" ht="18.75" customHeight="1" thickBot="1" x14ac:dyDescent="0.3">
      <c r="A26" s="620" t="s">
        <v>87</v>
      </c>
      <c r="B26" s="618" t="s">
        <v>126</v>
      </c>
      <c r="C26" s="622" t="s">
        <v>82</v>
      </c>
      <c r="D26" s="107" t="s">
        <v>118</v>
      </c>
      <c r="E26" s="122">
        <v>108</v>
      </c>
      <c r="F26" s="143">
        <v>51</v>
      </c>
      <c r="G26" s="133">
        <v>3</v>
      </c>
      <c r="H26" s="133">
        <v>3</v>
      </c>
      <c r="I26" s="133">
        <v>3</v>
      </c>
      <c r="J26" s="133">
        <v>3</v>
      </c>
      <c r="K26" s="133">
        <v>3</v>
      </c>
      <c r="L26" s="134">
        <v>3</v>
      </c>
      <c r="M26" s="137">
        <v>3</v>
      </c>
      <c r="N26" s="133">
        <v>3</v>
      </c>
      <c r="O26" s="134">
        <v>3</v>
      </c>
      <c r="P26" s="101">
        <v>2</v>
      </c>
      <c r="Q26" s="133">
        <v>3</v>
      </c>
      <c r="R26" s="133">
        <v>3</v>
      </c>
      <c r="S26" s="134">
        <v>3</v>
      </c>
      <c r="T26" s="133">
        <v>3</v>
      </c>
      <c r="U26" s="133">
        <v>3</v>
      </c>
      <c r="V26" s="133">
        <v>3</v>
      </c>
      <c r="W26" s="133">
        <v>3</v>
      </c>
      <c r="X26" s="148"/>
      <c r="Y26" s="115">
        <f t="shared" ref="Y26:Y35" si="18">W26+V26+U26+T26+S26+R26+Q26+P26+O26+N26+M26+L26+K26+J26+I26+H26+G26</f>
        <v>50</v>
      </c>
      <c r="Z26" s="57"/>
      <c r="AA26" s="57"/>
      <c r="AB26" s="147">
        <f t="shared" ref="AB26:AB35" si="19">E26-Y26</f>
        <v>58</v>
      </c>
      <c r="AC26" s="59">
        <v>2</v>
      </c>
      <c r="AD26" s="59">
        <v>3</v>
      </c>
      <c r="AE26" s="74">
        <v>3</v>
      </c>
      <c r="AF26" s="74">
        <v>3</v>
      </c>
      <c r="AG26" s="75">
        <v>3</v>
      </c>
      <c r="AH26" s="74">
        <v>2</v>
      </c>
      <c r="AI26" s="146">
        <v>2</v>
      </c>
      <c r="AJ26" s="68">
        <v>2</v>
      </c>
      <c r="AK26" s="69">
        <v>2</v>
      </c>
      <c r="AL26" s="69">
        <v>3</v>
      </c>
      <c r="AM26" s="73">
        <v>3</v>
      </c>
      <c r="AN26" s="70">
        <v>3</v>
      </c>
      <c r="AO26" s="73">
        <v>2</v>
      </c>
      <c r="AP26" s="69">
        <v>2</v>
      </c>
      <c r="AQ26" s="69">
        <v>2</v>
      </c>
      <c r="AR26" s="72">
        <v>2</v>
      </c>
      <c r="AS26" s="71">
        <v>2</v>
      </c>
      <c r="AT26" s="69">
        <v>3</v>
      </c>
      <c r="AU26" s="69">
        <v>2</v>
      </c>
      <c r="AV26" s="70">
        <v>2</v>
      </c>
      <c r="AW26" s="69">
        <v>2</v>
      </c>
      <c r="AX26" s="69">
        <v>2</v>
      </c>
      <c r="AY26" s="87">
        <v>2</v>
      </c>
      <c r="AZ26" s="132">
        <v>4</v>
      </c>
      <c r="BA26" s="86"/>
      <c r="BB26" s="105">
        <f>AZ26+AY26+AX26+AW26+AV26+AU26+AT26+AS26+AR26+AQ26+AP26+AO26+AN26+AM26+AL26+AK26+AJ26+AI26+AH26+AG26+AF26+AE26+AD26+AC26</f>
        <v>58</v>
      </c>
      <c r="BC26" s="120">
        <f t="shared" ref="BC26:BC42" si="20">BB26+Y26</f>
        <v>108</v>
      </c>
    </row>
    <row r="27" spans="1:55" ht="16.5" customHeight="1" thickBot="1" x14ac:dyDescent="0.3">
      <c r="A27" s="625"/>
      <c r="B27" s="626"/>
      <c r="C27" s="627"/>
      <c r="D27" s="107" t="s">
        <v>119</v>
      </c>
      <c r="E27" s="52">
        <v>54</v>
      </c>
      <c r="F27" s="74">
        <v>25</v>
      </c>
      <c r="G27" s="97">
        <v>2</v>
      </c>
      <c r="H27" s="97">
        <v>1</v>
      </c>
      <c r="I27" s="97">
        <v>2</v>
      </c>
      <c r="J27" s="97">
        <v>1</v>
      </c>
      <c r="K27" s="97">
        <v>2</v>
      </c>
      <c r="L27" s="99">
        <v>1</v>
      </c>
      <c r="M27" s="102">
        <v>2</v>
      </c>
      <c r="N27" s="97">
        <v>2</v>
      </c>
      <c r="O27" s="99">
        <v>1</v>
      </c>
      <c r="P27" s="98">
        <v>1</v>
      </c>
      <c r="Q27" s="97">
        <v>2</v>
      </c>
      <c r="R27" s="97">
        <v>2</v>
      </c>
      <c r="S27" s="99">
        <v>2</v>
      </c>
      <c r="T27" s="97">
        <v>1</v>
      </c>
      <c r="U27" s="97">
        <v>1</v>
      </c>
      <c r="V27" s="97">
        <v>1</v>
      </c>
      <c r="W27" s="97">
        <v>1</v>
      </c>
      <c r="X27" s="140"/>
      <c r="Y27" s="110">
        <f t="shared" si="18"/>
        <v>25</v>
      </c>
      <c r="Z27" s="57"/>
      <c r="AA27" s="57"/>
      <c r="AB27" s="111">
        <f t="shared" si="19"/>
        <v>29</v>
      </c>
      <c r="AC27" s="59">
        <v>1</v>
      </c>
      <c r="AD27" s="59">
        <v>2</v>
      </c>
      <c r="AE27" s="74">
        <v>1</v>
      </c>
      <c r="AF27" s="74">
        <v>2</v>
      </c>
      <c r="AG27" s="75">
        <v>1</v>
      </c>
      <c r="AH27" s="74">
        <v>2</v>
      </c>
      <c r="AI27" s="145">
        <v>1</v>
      </c>
      <c r="AJ27" s="68">
        <v>2</v>
      </c>
      <c r="AK27" s="69">
        <v>1</v>
      </c>
      <c r="AL27" s="69">
        <v>2</v>
      </c>
      <c r="AM27" s="73">
        <v>1</v>
      </c>
      <c r="AN27" s="70">
        <v>2</v>
      </c>
      <c r="AO27" s="73">
        <v>1</v>
      </c>
      <c r="AP27" s="69">
        <v>1</v>
      </c>
      <c r="AQ27" s="69">
        <v>1</v>
      </c>
      <c r="AR27" s="72">
        <v>1</v>
      </c>
      <c r="AS27" s="71">
        <v>1</v>
      </c>
      <c r="AT27" s="69">
        <v>1</v>
      </c>
      <c r="AU27" s="69">
        <v>1</v>
      </c>
      <c r="AV27" s="70">
        <v>1</v>
      </c>
      <c r="AW27" s="69">
        <v>1</v>
      </c>
      <c r="AX27" s="69">
        <v>1</v>
      </c>
      <c r="AY27" s="87">
        <v>1</v>
      </c>
      <c r="AZ27" s="47">
        <v>0</v>
      </c>
      <c r="BA27" s="86"/>
      <c r="BB27" s="108">
        <f t="shared" ref="BB27:BB35" si="21">AZ27+AY27+AX27+AW27+AV27+AU27+AT27+AS27+AR27+AQ27+AP27+AO27+AN27+AM27+AL27+AK27+AJ27+AI27+AH27+AG27+AF27+AE27+AD27+AC27</f>
        <v>29</v>
      </c>
      <c r="BC27" s="132">
        <f t="shared" si="20"/>
        <v>54</v>
      </c>
    </row>
    <row r="28" spans="1:55" ht="15.75" customHeight="1" thickBot="1" x14ac:dyDescent="0.3">
      <c r="A28" s="620" t="s">
        <v>60</v>
      </c>
      <c r="B28" s="618" t="s">
        <v>19</v>
      </c>
      <c r="C28" s="622" t="s">
        <v>84</v>
      </c>
      <c r="D28" s="107" t="s">
        <v>118</v>
      </c>
      <c r="E28" s="144">
        <v>117</v>
      </c>
      <c r="F28" s="143">
        <v>51</v>
      </c>
      <c r="G28" s="86">
        <v>3</v>
      </c>
      <c r="H28" s="86">
        <v>3</v>
      </c>
      <c r="I28" s="86">
        <v>3</v>
      </c>
      <c r="J28" s="86">
        <v>3</v>
      </c>
      <c r="K28" s="86">
        <v>3</v>
      </c>
      <c r="L28" s="109">
        <v>3</v>
      </c>
      <c r="M28" s="142">
        <v>3</v>
      </c>
      <c r="N28" s="86">
        <v>3</v>
      </c>
      <c r="O28" s="109">
        <v>3</v>
      </c>
      <c r="P28" s="72">
        <v>2</v>
      </c>
      <c r="Q28" s="86">
        <v>3</v>
      </c>
      <c r="R28" s="86">
        <v>3</v>
      </c>
      <c r="S28" s="109">
        <v>3</v>
      </c>
      <c r="T28" s="86">
        <v>3</v>
      </c>
      <c r="U28" s="86">
        <v>3</v>
      </c>
      <c r="V28" s="86">
        <v>3</v>
      </c>
      <c r="W28" s="86">
        <v>3</v>
      </c>
      <c r="X28" s="133"/>
      <c r="Y28" s="115">
        <f t="shared" si="18"/>
        <v>50</v>
      </c>
      <c r="Z28" s="57"/>
      <c r="AA28" s="57"/>
      <c r="AB28" s="116">
        <f t="shared" si="19"/>
        <v>67</v>
      </c>
      <c r="AC28" s="59">
        <v>2</v>
      </c>
      <c r="AD28" s="59">
        <v>2</v>
      </c>
      <c r="AE28" s="74">
        <v>3</v>
      </c>
      <c r="AF28" s="74">
        <v>2</v>
      </c>
      <c r="AG28" s="75">
        <v>3</v>
      </c>
      <c r="AH28" s="74">
        <v>2</v>
      </c>
      <c r="AI28" s="68">
        <v>3</v>
      </c>
      <c r="AJ28" s="68">
        <v>3</v>
      </c>
      <c r="AK28" s="69">
        <v>3</v>
      </c>
      <c r="AL28" s="69">
        <v>3</v>
      </c>
      <c r="AM28" s="73">
        <v>2</v>
      </c>
      <c r="AN28" s="70">
        <v>3</v>
      </c>
      <c r="AO28" s="73">
        <v>3</v>
      </c>
      <c r="AP28" s="69">
        <v>3</v>
      </c>
      <c r="AQ28" s="69">
        <v>3</v>
      </c>
      <c r="AR28" s="72">
        <v>3</v>
      </c>
      <c r="AS28" s="71">
        <v>3</v>
      </c>
      <c r="AT28" s="69">
        <v>3</v>
      </c>
      <c r="AU28" s="69">
        <v>3</v>
      </c>
      <c r="AV28" s="70">
        <v>3</v>
      </c>
      <c r="AW28" s="69">
        <v>3</v>
      </c>
      <c r="AX28" s="69">
        <v>2</v>
      </c>
      <c r="AY28" s="68">
        <v>3</v>
      </c>
      <c r="AZ28" s="69">
        <v>4</v>
      </c>
      <c r="BA28" s="141"/>
      <c r="BB28" s="105">
        <f t="shared" si="21"/>
        <v>67</v>
      </c>
      <c r="BC28" s="120">
        <f t="shared" si="20"/>
        <v>117</v>
      </c>
    </row>
    <row r="29" spans="1:55" ht="16.5" customHeight="1" thickBot="1" x14ac:dyDescent="0.3">
      <c r="A29" s="625"/>
      <c r="B29" s="626"/>
      <c r="C29" s="627"/>
      <c r="D29" s="107" t="s">
        <v>119</v>
      </c>
      <c r="E29" s="112">
        <v>67</v>
      </c>
      <c r="F29" s="59">
        <v>25</v>
      </c>
      <c r="G29" s="133">
        <v>2</v>
      </c>
      <c r="H29" s="133">
        <v>1</v>
      </c>
      <c r="I29" s="133">
        <v>2</v>
      </c>
      <c r="J29" s="133">
        <v>1</v>
      </c>
      <c r="K29" s="137">
        <v>2</v>
      </c>
      <c r="L29" s="134">
        <v>1</v>
      </c>
      <c r="M29" s="137">
        <v>2</v>
      </c>
      <c r="N29" s="133">
        <v>1</v>
      </c>
      <c r="O29" s="134">
        <v>2</v>
      </c>
      <c r="P29" s="101">
        <v>1</v>
      </c>
      <c r="Q29" s="133">
        <v>2</v>
      </c>
      <c r="R29" s="133">
        <v>1</v>
      </c>
      <c r="S29" s="134">
        <v>2</v>
      </c>
      <c r="T29" s="133">
        <v>1</v>
      </c>
      <c r="U29" s="133">
        <v>2</v>
      </c>
      <c r="V29" s="133">
        <v>1</v>
      </c>
      <c r="W29" s="133">
        <v>1</v>
      </c>
      <c r="X29" s="140"/>
      <c r="Y29" s="110">
        <f t="shared" si="18"/>
        <v>25</v>
      </c>
      <c r="Z29" s="57"/>
      <c r="AA29" s="57"/>
      <c r="AB29" s="111">
        <f t="shared" si="19"/>
        <v>42</v>
      </c>
      <c r="AC29" s="59">
        <v>2</v>
      </c>
      <c r="AD29" s="59">
        <v>1</v>
      </c>
      <c r="AE29" s="74">
        <v>1</v>
      </c>
      <c r="AF29" s="74">
        <v>2</v>
      </c>
      <c r="AG29" s="75">
        <v>2</v>
      </c>
      <c r="AH29" s="74">
        <v>2</v>
      </c>
      <c r="AI29" s="68">
        <v>2</v>
      </c>
      <c r="AJ29" s="68">
        <v>1</v>
      </c>
      <c r="AK29" s="69">
        <v>1</v>
      </c>
      <c r="AL29" s="69">
        <v>2</v>
      </c>
      <c r="AM29" s="73">
        <v>2</v>
      </c>
      <c r="AN29" s="70">
        <v>2</v>
      </c>
      <c r="AO29" s="73">
        <v>2</v>
      </c>
      <c r="AP29" s="69">
        <v>2</v>
      </c>
      <c r="AQ29" s="69">
        <v>2</v>
      </c>
      <c r="AR29" s="72">
        <v>3</v>
      </c>
      <c r="AS29" s="71">
        <v>2</v>
      </c>
      <c r="AT29" s="69">
        <v>1</v>
      </c>
      <c r="AU29" s="69">
        <v>1</v>
      </c>
      <c r="AV29" s="70">
        <v>2</v>
      </c>
      <c r="AW29" s="69">
        <v>1</v>
      </c>
      <c r="AX29" s="69">
        <v>2</v>
      </c>
      <c r="AY29" s="68">
        <v>1</v>
      </c>
      <c r="AZ29" s="67">
        <v>3</v>
      </c>
      <c r="BA29" s="69"/>
      <c r="BB29" s="108">
        <f t="shared" si="21"/>
        <v>42</v>
      </c>
      <c r="BC29" s="132">
        <f t="shared" si="20"/>
        <v>67</v>
      </c>
    </row>
    <row r="30" spans="1:55" ht="17.25" customHeight="1" thickBot="1" x14ac:dyDescent="0.3">
      <c r="A30" s="620" t="s">
        <v>86</v>
      </c>
      <c r="B30" s="618" t="s">
        <v>125</v>
      </c>
      <c r="C30" s="622" t="s">
        <v>92</v>
      </c>
      <c r="D30" s="107" t="s">
        <v>118</v>
      </c>
      <c r="E30" s="63">
        <v>114</v>
      </c>
      <c r="F30" s="106">
        <v>59</v>
      </c>
      <c r="G30" s="97">
        <v>3</v>
      </c>
      <c r="H30" s="97">
        <v>4</v>
      </c>
      <c r="I30" s="97">
        <v>3</v>
      </c>
      <c r="J30" s="97">
        <v>3</v>
      </c>
      <c r="K30" s="97">
        <v>4</v>
      </c>
      <c r="L30" s="99">
        <v>4</v>
      </c>
      <c r="M30" s="102">
        <v>3</v>
      </c>
      <c r="N30" s="97">
        <v>4</v>
      </c>
      <c r="O30" s="99">
        <v>4</v>
      </c>
      <c r="P30" s="101">
        <v>2</v>
      </c>
      <c r="Q30" s="97">
        <v>4</v>
      </c>
      <c r="R30" s="97">
        <v>3</v>
      </c>
      <c r="S30" s="99">
        <v>4</v>
      </c>
      <c r="T30" s="97">
        <v>4</v>
      </c>
      <c r="U30" s="97">
        <v>3</v>
      </c>
      <c r="V30" s="97">
        <v>3</v>
      </c>
      <c r="W30" s="139">
        <v>3</v>
      </c>
      <c r="X30" s="86"/>
      <c r="Y30" s="138">
        <f t="shared" si="18"/>
        <v>58</v>
      </c>
      <c r="Z30" s="57"/>
      <c r="AA30" s="57"/>
      <c r="AB30" s="116">
        <f t="shared" si="19"/>
        <v>56</v>
      </c>
      <c r="AC30" s="133">
        <v>2</v>
      </c>
      <c r="AD30" s="133">
        <v>2</v>
      </c>
      <c r="AE30" s="133">
        <v>2</v>
      </c>
      <c r="AF30" s="133">
        <v>3</v>
      </c>
      <c r="AG30" s="134">
        <v>2</v>
      </c>
      <c r="AH30" s="133">
        <v>2</v>
      </c>
      <c r="AI30" s="98">
        <v>2</v>
      </c>
      <c r="AJ30" s="100">
        <v>2</v>
      </c>
      <c r="AK30" s="133">
        <v>3</v>
      </c>
      <c r="AL30" s="133">
        <v>3</v>
      </c>
      <c r="AM30" s="137">
        <v>2</v>
      </c>
      <c r="AN30" s="134">
        <v>3</v>
      </c>
      <c r="AO30" s="137">
        <v>2</v>
      </c>
      <c r="AP30" s="133">
        <v>2</v>
      </c>
      <c r="AQ30" s="133">
        <v>2</v>
      </c>
      <c r="AR30" s="101">
        <v>2</v>
      </c>
      <c r="AS30" s="100">
        <v>2</v>
      </c>
      <c r="AT30" s="133">
        <v>2</v>
      </c>
      <c r="AU30" s="133">
        <v>3</v>
      </c>
      <c r="AV30" s="134">
        <v>2</v>
      </c>
      <c r="AW30" s="133">
        <v>2</v>
      </c>
      <c r="AX30" s="133">
        <v>2</v>
      </c>
      <c r="AY30" s="98">
        <v>2</v>
      </c>
      <c r="AZ30" s="133">
        <v>5</v>
      </c>
      <c r="BA30" s="69"/>
      <c r="BB30" s="105">
        <f t="shared" si="21"/>
        <v>56</v>
      </c>
      <c r="BC30" s="120">
        <f t="shared" si="20"/>
        <v>114</v>
      </c>
    </row>
    <row r="31" spans="1:55" ht="19.5" customHeight="1" thickBot="1" x14ac:dyDescent="0.3">
      <c r="A31" s="625"/>
      <c r="B31" s="626"/>
      <c r="C31" s="627"/>
      <c r="D31" s="107" t="s">
        <v>119</v>
      </c>
      <c r="E31" s="112">
        <v>57</v>
      </c>
      <c r="F31" s="59">
        <v>30</v>
      </c>
      <c r="G31" s="97">
        <v>2</v>
      </c>
      <c r="H31" s="97">
        <v>2</v>
      </c>
      <c r="I31" s="97">
        <v>2</v>
      </c>
      <c r="J31" s="97">
        <v>2</v>
      </c>
      <c r="K31" s="97">
        <v>2</v>
      </c>
      <c r="L31" s="99">
        <v>2</v>
      </c>
      <c r="M31" s="102">
        <v>2</v>
      </c>
      <c r="N31" s="102">
        <v>2</v>
      </c>
      <c r="O31" s="99">
        <v>2</v>
      </c>
      <c r="P31" s="98">
        <v>1</v>
      </c>
      <c r="Q31" s="97">
        <v>2</v>
      </c>
      <c r="R31" s="97">
        <v>1</v>
      </c>
      <c r="S31" s="99">
        <v>2</v>
      </c>
      <c r="T31" s="97">
        <v>1</v>
      </c>
      <c r="U31" s="97">
        <v>1</v>
      </c>
      <c r="V31" s="97">
        <v>2</v>
      </c>
      <c r="W31" s="97">
        <v>2</v>
      </c>
      <c r="X31" s="135"/>
      <c r="Y31" s="66">
        <f t="shared" si="18"/>
        <v>30</v>
      </c>
      <c r="Z31" s="57"/>
      <c r="AA31" s="57"/>
      <c r="AB31" s="111">
        <f t="shared" si="19"/>
        <v>27</v>
      </c>
      <c r="AC31" s="59">
        <v>0</v>
      </c>
      <c r="AD31" s="59">
        <v>1</v>
      </c>
      <c r="AE31" s="74">
        <v>2</v>
      </c>
      <c r="AF31" s="74">
        <v>1</v>
      </c>
      <c r="AG31" s="75">
        <v>2</v>
      </c>
      <c r="AH31" s="74">
        <v>1</v>
      </c>
      <c r="AI31" s="68">
        <v>1</v>
      </c>
      <c r="AJ31" s="68">
        <v>1</v>
      </c>
      <c r="AK31" s="69">
        <v>1</v>
      </c>
      <c r="AL31" s="69">
        <v>1</v>
      </c>
      <c r="AM31" s="73">
        <v>1</v>
      </c>
      <c r="AN31" s="70">
        <v>1</v>
      </c>
      <c r="AO31" s="73">
        <v>1</v>
      </c>
      <c r="AP31" s="69">
        <v>1</v>
      </c>
      <c r="AQ31" s="69">
        <v>1</v>
      </c>
      <c r="AR31" s="72">
        <v>1</v>
      </c>
      <c r="AS31" s="71">
        <v>1</v>
      </c>
      <c r="AT31" s="69">
        <v>1</v>
      </c>
      <c r="AU31" s="69">
        <v>2</v>
      </c>
      <c r="AV31" s="70">
        <v>1</v>
      </c>
      <c r="AW31" s="69">
        <v>1</v>
      </c>
      <c r="AX31" s="69">
        <v>1</v>
      </c>
      <c r="AY31" s="87">
        <v>1</v>
      </c>
      <c r="AZ31" s="47">
        <v>2</v>
      </c>
      <c r="BA31" s="69"/>
      <c r="BB31" s="108">
        <f t="shared" si="21"/>
        <v>27</v>
      </c>
      <c r="BC31" s="132">
        <f t="shared" si="20"/>
        <v>57</v>
      </c>
    </row>
    <row r="32" spans="1:55" ht="19.5" customHeight="1" thickBot="1" x14ac:dyDescent="0.3">
      <c r="A32" s="620" t="s">
        <v>108</v>
      </c>
      <c r="B32" s="618" t="s">
        <v>61</v>
      </c>
      <c r="C32" s="622" t="s">
        <v>79</v>
      </c>
      <c r="D32" s="107" t="s">
        <v>118</v>
      </c>
      <c r="E32" s="144">
        <v>100</v>
      </c>
      <c r="F32" s="63">
        <v>40</v>
      </c>
      <c r="G32" s="97">
        <v>3</v>
      </c>
      <c r="H32" s="97">
        <v>2</v>
      </c>
      <c r="I32" s="97">
        <v>3</v>
      </c>
      <c r="J32" s="97">
        <v>3</v>
      </c>
      <c r="K32" s="97">
        <v>2</v>
      </c>
      <c r="L32" s="99">
        <v>2</v>
      </c>
      <c r="M32" s="102">
        <v>3</v>
      </c>
      <c r="N32" s="102">
        <v>2</v>
      </c>
      <c r="O32" s="99">
        <v>2</v>
      </c>
      <c r="P32" s="98">
        <v>3</v>
      </c>
      <c r="Q32" s="97">
        <v>2</v>
      </c>
      <c r="R32" s="97">
        <v>3</v>
      </c>
      <c r="S32" s="99">
        <v>2</v>
      </c>
      <c r="T32" s="97">
        <v>2</v>
      </c>
      <c r="U32" s="97">
        <v>2</v>
      </c>
      <c r="V32" s="97">
        <v>2</v>
      </c>
      <c r="W32" s="97">
        <v>2</v>
      </c>
      <c r="X32" s="135"/>
      <c r="Y32" s="46">
        <f t="shared" si="18"/>
        <v>40</v>
      </c>
      <c r="Z32" s="57"/>
      <c r="AA32" s="57"/>
      <c r="AB32" s="116">
        <f t="shared" si="19"/>
        <v>60</v>
      </c>
      <c r="AC32" s="59">
        <v>2</v>
      </c>
      <c r="AD32" s="59">
        <v>2</v>
      </c>
      <c r="AE32" s="74">
        <v>2</v>
      </c>
      <c r="AF32" s="74">
        <v>2</v>
      </c>
      <c r="AG32" s="75">
        <v>2</v>
      </c>
      <c r="AH32" s="74">
        <v>3</v>
      </c>
      <c r="AI32" s="68">
        <v>2</v>
      </c>
      <c r="AJ32" s="68">
        <v>3</v>
      </c>
      <c r="AK32" s="69">
        <v>2</v>
      </c>
      <c r="AL32" s="69">
        <v>2</v>
      </c>
      <c r="AM32" s="73">
        <v>2</v>
      </c>
      <c r="AN32" s="70">
        <v>3</v>
      </c>
      <c r="AO32" s="73">
        <v>2</v>
      </c>
      <c r="AP32" s="69">
        <v>3</v>
      </c>
      <c r="AQ32" s="69">
        <v>3</v>
      </c>
      <c r="AR32" s="72">
        <v>3</v>
      </c>
      <c r="AS32" s="71">
        <v>2</v>
      </c>
      <c r="AT32" s="69">
        <v>3</v>
      </c>
      <c r="AU32" s="69">
        <v>2</v>
      </c>
      <c r="AV32" s="70">
        <v>3</v>
      </c>
      <c r="AW32" s="69">
        <v>3</v>
      </c>
      <c r="AX32" s="69">
        <v>3</v>
      </c>
      <c r="AY32" s="87">
        <v>3</v>
      </c>
      <c r="AZ32" s="47">
        <v>3</v>
      </c>
      <c r="BA32" s="69"/>
      <c r="BB32" s="105">
        <f t="shared" si="21"/>
        <v>60</v>
      </c>
      <c r="BC32" s="120">
        <f t="shared" si="20"/>
        <v>100</v>
      </c>
    </row>
    <row r="33" spans="1:55" ht="19.5" customHeight="1" thickBot="1" x14ac:dyDescent="0.3">
      <c r="A33" s="621"/>
      <c r="B33" s="619"/>
      <c r="C33" s="476"/>
      <c r="D33" s="107" t="s">
        <v>119</v>
      </c>
      <c r="E33" s="112">
        <v>50</v>
      </c>
      <c r="F33" s="59">
        <v>20</v>
      </c>
      <c r="G33" s="97">
        <v>1</v>
      </c>
      <c r="H33" s="97">
        <v>1</v>
      </c>
      <c r="I33" s="97">
        <v>1</v>
      </c>
      <c r="J33" s="97">
        <v>2</v>
      </c>
      <c r="K33" s="97">
        <v>1</v>
      </c>
      <c r="L33" s="99">
        <v>2</v>
      </c>
      <c r="M33" s="102">
        <v>1</v>
      </c>
      <c r="N33" s="102">
        <v>1</v>
      </c>
      <c r="O33" s="99">
        <v>1</v>
      </c>
      <c r="P33" s="98">
        <v>2</v>
      </c>
      <c r="Q33" s="97">
        <v>1</v>
      </c>
      <c r="R33" s="97">
        <v>1</v>
      </c>
      <c r="S33" s="99">
        <v>1</v>
      </c>
      <c r="T33" s="97">
        <v>1</v>
      </c>
      <c r="U33" s="97">
        <v>1</v>
      </c>
      <c r="V33" s="97">
        <v>1</v>
      </c>
      <c r="W33" s="97">
        <v>1</v>
      </c>
      <c r="X33" s="135"/>
      <c r="Y33" s="66">
        <f t="shared" si="18"/>
        <v>20</v>
      </c>
      <c r="Z33" s="57"/>
      <c r="AA33" s="57"/>
      <c r="AB33" s="111">
        <f t="shared" si="19"/>
        <v>30</v>
      </c>
      <c r="AC33" s="59">
        <v>1</v>
      </c>
      <c r="AD33" s="59">
        <v>1</v>
      </c>
      <c r="AE33" s="74">
        <v>1</v>
      </c>
      <c r="AF33" s="74">
        <v>1</v>
      </c>
      <c r="AG33" s="75">
        <v>1</v>
      </c>
      <c r="AH33" s="74">
        <v>1</v>
      </c>
      <c r="AI33" s="68">
        <v>1</v>
      </c>
      <c r="AJ33" s="68">
        <v>1</v>
      </c>
      <c r="AK33" s="69">
        <v>1</v>
      </c>
      <c r="AL33" s="69">
        <v>2</v>
      </c>
      <c r="AM33" s="73">
        <v>1</v>
      </c>
      <c r="AN33" s="70">
        <v>2</v>
      </c>
      <c r="AO33" s="73">
        <v>1</v>
      </c>
      <c r="AP33" s="69">
        <v>2</v>
      </c>
      <c r="AQ33" s="69">
        <v>1</v>
      </c>
      <c r="AR33" s="72">
        <v>1</v>
      </c>
      <c r="AS33" s="71">
        <v>1</v>
      </c>
      <c r="AT33" s="69">
        <v>2</v>
      </c>
      <c r="AU33" s="69">
        <v>1</v>
      </c>
      <c r="AV33" s="70">
        <v>1</v>
      </c>
      <c r="AW33" s="69">
        <v>1</v>
      </c>
      <c r="AX33" s="69">
        <v>1</v>
      </c>
      <c r="AY33" s="87">
        <v>1</v>
      </c>
      <c r="AZ33" s="47">
        <v>3</v>
      </c>
      <c r="BA33" s="69"/>
      <c r="BB33" s="108">
        <f t="shared" si="21"/>
        <v>30</v>
      </c>
      <c r="BC33" s="132">
        <f t="shared" si="20"/>
        <v>50</v>
      </c>
    </row>
    <row r="34" spans="1:55" ht="15.75" customHeight="1" thickBot="1" x14ac:dyDescent="0.3">
      <c r="A34" s="620" t="s">
        <v>63</v>
      </c>
      <c r="B34" s="618" t="s">
        <v>62</v>
      </c>
      <c r="C34" s="622" t="s">
        <v>82</v>
      </c>
      <c r="D34" s="107" t="s">
        <v>118</v>
      </c>
      <c r="E34" s="63">
        <v>36</v>
      </c>
      <c r="F34" s="63">
        <v>0</v>
      </c>
      <c r="G34" s="97">
        <v>0</v>
      </c>
      <c r="H34" s="97">
        <v>0</v>
      </c>
      <c r="I34" s="97">
        <v>0</v>
      </c>
      <c r="J34" s="97">
        <v>0</v>
      </c>
      <c r="K34" s="97">
        <v>0</v>
      </c>
      <c r="L34" s="99">
        <v>0</v>
      </c>
      <c r="M34" s="102">
        <v>0</v>
      </c>
      <c r="N34" s="97">
        <v>0</v>
      </c>
      <c r="O34" s="99">
        <v>0</v>
      </c>
      <c r="P34" s="98">
        <v>0</v>
      </c>
      <c r="Q34" s="97">
        <v>0</v>
      </c>
      <c r="R34" s="97">
        <v>0</v>
      </c>
      <c r="S34" s="99">
        <v>0</v>
      </c>
      <c r="T34" s="102">
        <v>0</v>
      </c>
      <c r="U34" s="102">
        <v>0</v>
      </c>
      <c r="V34" s="137">
        <v>0</v>
      </c>
      <c r="W34" s="137">
        <v>0</v>
      </c>
      <c r="X34" s="58"/>
      <c r="Y34" s="115">
        <f t="shared" si="18"/>
        <v>0</v>
      </c>
      <c r="Z34" s="57"/>
      <c r="AA34" s="57"/>
      <c r="AB34" s="116">
        <f t="shared" si="19"/>
        <v>36</v>
      </c>
      <c r="AC34" s="59">
        <v>1</v>
      </c>
      <c r="AD34" s="59">
        <v>2</v>
      </c>
      <c r="AE34" s="74">
        <v>1</v>
      </c>
      <c r="AF34" s="74">
        <v>1</v>
      </c>
      <c r="AG34" s="75">
        <v>1</v>
      </c>
      <c r="AH34" s="74">
        <v>3</v>
      </c>
      <c r="AI34" s="68">
        <v>2</v>
      </c>
      <c r="AJ34" s="68">
        <v>2</v>
      </c>
      <c r="AK34" s="69">
        <v>2</v>
      </c>
      <c r="AL34" s="69">
        <v>1</v>
      </c>
      <c r="AM34" s="73">
        <v>1</v>
      </c>
      <c r="AN34" s="70">
        <v>2</v>
      </c>
      <c r="AO34" s="73">
        <v>2</v>
      </c>
      <c r="AP34" s="69">
        <v>2</v>
      </c>
      <c r="AQ34" s="69">
        <v>1</v>
      </c>
      <c r="AR34" s="72">
        <v>1</v>
      </c>
      <c r="AS34" s="71">
        <v>1</v>
      </c>
      <c r="AT34" s="69">
        <v>1</v>
      </c>
      <c r="AU34" s="69">
        <v>2</v>
      </c>
      <c r="AV34" s="70">
        <v>1</v>
      </c>
      <c r="AW34" s="69">
        <v>1</v>
      </c>
      <c r="AX34" s="69">
        <v>1</v>
      </c>
      <c r="AY34" s="87">
        <v>2</v>
      </c>
      <c r="AZ34" s="86">
        <v>2</v>
      </c>
      <c r="BA34" s="69"/>
      <c r="BB34" s="105">
        <f t="shared" si="21"/>
        <v>36</v>
      </c>
      <c r="BC34" s="120">
        <f t="shared" si="20"/>
        <v>36</v>
      </c>
    </row>
    <row r="35" spans="1:55" ht="22.5" customHeight="1" thickBot="1" x14ac:dyDescent="0.3">
      <c r="A35" s="625"/>
      <c r="B35" s="626"/>
      <c r="C35" s="627"/>
      <c r="D35" s="107" t="s">
        <v>119</v>
      </c>
      <c r="E35" s="112">
        <v>18</v>
      </c>
      <c r="F35" s="112">
        <v>0</v>
      </c>
      <c r="G35" s="97">
        <v>0</v>
      </c>
      <c r="H35" s="97">
        <v>0</v>
      </c>
      <c r="I35" s="97">
        <v>0</v>
      </c>
      <c r="J35" s="97">
        <v>0</v>
      </c>
      <c r="K35" s="97">
        <v>0</v>
      </c>
      <c r="L35" s="99">
        <v>0</v>
      </c>
      <c r="M35" s="102">
        <v>0</v>
      </c>
      <c r="N35" s="97">
        <v>0</v>
      </c>
      <c r="O35" s="99">
        <v>0</v>
      </c>
      <c r="P35" s="98">
        <v>0</v>
      </c>
      <c r="Q35" s="97">
        <v>0</v>
      </c>
      <c r="R35" s="97">
        <v>0</v>
      </c>
      <c r="S35" s="99">
        <v>0</v>
      </c>
      <c r="T35" s="97">
        <v>0</v>
      </c>
      <c r="U35" s="97">
        <v>0</v>
      </c>
      <c r="V35" s="133">
        <v>0</v>
      </c>
      <c r="W35" s="133">
        <v>0</v>
      </c>
      <c r="X35" s="58"/>
      <c r="Y35" s="110">
        <f t="shared" si="18"/>
        <v>0</v>
      </c>
      <c r="Z35" s="57"/>
      <c r="AA35" s="57"/>
      <c r="AB35" s="111">
        <f t="shared" si="19"/>
        <v>18</v>
      </c>
      <c r="AC35" s="59">
        <v>1</v>
      </c>
      <c r="AD35" s="59">
        <v>0</v>
      </c>
      <c r="AE35" s="74">
        <v>1</v>
      </c>
      <c r="AF35" s="74">
        <v>1</v>
      </c>
      <c r="AG35" s="75">
        <v>0</v>
      </c>
      <c r="AH35" s="74">
        <v>1</v>
      </c>
      <c r="AI35" s="68">
        <v>1</v>
      </c>
      <c r="AJ35" s="68">
        <v>1</v>
      </c>
      <c r="AK35" s="69">
        <v>1</v>
      </c>
      <c r="AL35" s="69">
        <v>1</v>
      </c>
      <c r="AM35" s="73">
        <v>1</v>
      </c>
      <c r="AN35" s="70">
        <v>2</v>
      </c>
      <c r="AO35" s="73">
        <v>0</v>
      </c>
      <c r="AP35" s="69">
        <v>1</v>
      </c>
      <c r="AQ35" s="69">
        <v>0</v>
      </c>
      <c r="AR35" s="72">
        <v>1</v>
      </c>
      <c r="AS35" s="71">
        <v>1</v>
      </c>
      <c r="AT35" s="69">
        <v>1</v>
      </c>
      <c r="AU35" s="69">
        <v>1</v>
      </c>
      <c r="AV35" s="70">
        <v>0</v>
      </c>
      <c r="AW35" s="69">
        <v>1</v>
      </c>
      <c r="AX35" s="69">
        <v>0</v>
      </c>
      <c r="AY35" s="68">
        <v>0</v>
      </c>
      <c r="AZ35" s="67">
        <v>1</v>
      </c>
      <c r="BA35" s="69"/>
      <c r="BB35" s="108">
        <f t="shared" si="21"/>
        <v>18</v>
      </c>
      <c r="BC35" s="132">
        <f t="shared" si="20"/>
        <v>18</v>
      </c>
    </row>
    <row r="36" spans="1:55" ht="30" customHeight="1" x14ac:dyDescent="0.2">
      <c r="A36" s="131"/>
      <c r="B36" s="130" t="s">
        <v>124</v>
      </c>
      <c r="C36" s="127"/>
      <c r="D36" s="125"/>
      <c r="E36" s="124">
        <f>E37+E39+E41</f>
        <v>107</v>
      </c>
      <c r="F36" s="124">
        <f t="shared" ref="F36:Y36" si="22">F37+F39+F41</f>
        <v>89</v>
      </c>
      <c r="G36" s="124">
        <f t="shared" si="22"/>
        <v>5</v>
      </c>
      <c r="H36" s="124">
        <f t="shared" si="22"/>
        <v>5</v>
      </c>
      <c r="I36" s="124">
        <f t="shared" si="22"/>
        <v>5</v>
      </c>
      <c r="J36" s="124">
        <f t="shared" si="22"/>
        <v>5</v>
      </c>
      <c r="K36" s="124">
        <f t="shared" si="22"/>
        <v>5</v>
      </c>
      <c r="L36" s="124">
        <f t="shared" si="22"/>
        <v>5</v>
      </c>
      <c r="M36" s="124">
        <f t="shared" si="22"/>
        <v>5</v>
      </c>
      <c r="N36" s="124">
        <f t="shared" si="22"/>
        <v>5</v>
      </c>
      <c r="O36" s="124">
        <f t="shared" si="22"/>
        <v>5</v>
      </c>
      <c r="P36" s="124">
        <f t="shared" si="22"/>
        <v>5</v>
      </c>
      <c r="Q36" s="124">
        <f t="shared" si="22"/>
        <v>5</v>
      </c>
      <c r="R36" s="124">
        <f t="shared" si="22"/>
        <v>5</v>
      </c>
      <c r="S36" s="124">
        <f t="shared" si="22"/>
        <v>5</v>
      </c>
      <c r="T36" s="124">
        <f t="shared" si="22"/>
        <v>5</v>
      </c>
      <c r="U36" s="124">
        <f t="shared" si="22"/>
        <v>6</v>
      </c>
      <c r="V36" s="124">
        <f t="shared" si="22"/>
        <v>6</v>
      </c>
      <c r="W36" s="124">
        <f t="shared" si="22"/>
        <v>7</v>
      </c>
      <c r="X36" s="124"/>
      <c r="Y36" s="207">
        <f t="shared" si="22"/>
        <v>89</v>
      </c>
      <c r="Z36" s="35"/>
      <c r="AA36" s="35"/>
      <c r="AB36" s="124">
        <f>AB37+AB39+AB41</f>
        <v>18</v>
      </c>
      <c r="AC36" s="124">
        <f t="shared" ref="AC36:BC36" si="23">AC37+AC39+AC41</f>
        <v>1</v>
      </c>
      <c r="AD36" s="124">
        <f t="shared" si="23"/>
        <v>0</v>
      </c>
      <c r="AE36" s="124">
        <f t="shared" si="23"/>
        <v>1</v>
      </c>
      <c r="AF36" s="124">
        <f t="shared" si="23"/>
        <v>0</v>
      </c>
      <c r="AG36" s="124">
        <f t="shared" si="23"/>
        <v>1</v>
      </c>
      <c r="AH36" s="124">
        <f t="shared" si="23"/>
        <v>0</v>
      </c>
      <c r="AI36" s="124">
        <f t="shared" si="23"/>
        <v>1</v>
      </c>
      <c r="AJ36" s="124">
        <f t="shared" si="23"/>
        <v>0</v>
      </c>
      <c r="AK36" s="124">
        <f t="shared" si="23"/>
        <v>1</v>
      </c>
      <c r="AL36" s="124">
        <f t="shared" si="23"/>
        <v>0</v>
      </c>
      <c r="AM36" s="124">
        <f t="shared" si="23"/>
        <v>1</v>
      </c>
      <c r="AN36" s="124">
        <f t="shared" si="23"/>
        <v>0</v>
      </c>
      <c r="AO36" s="124">
        <f t="shared" si="23"/>
        <v>1</v>
      </c>
      <c r="AP36" s="124">
        <f t="shared" si="23"/>
        <v>0</v>
      </c>
      <c r="AQ36" s="124">
        <f t="shared" si="23"/>
        <v>1</v>
      </c>
      <c r="AR36" s="124">
        <f t="shared" si="23"/>
        <v>0</v>
      </c>
      <c r="AS36" s="124">
        <f t="shared" si="23"/>
        <v>1</v>
      </c>
      <c r="AT36" s="124">
        <f t="shared" si="23"/>
        <v>1</v>
      </c>
      <c r="AU36" s="124">
        <f t="shared" si="23"/>
        <v>0</v>
      </c>
      <c r="AV36" s="124">
        <f t="shared" si="23"/>
        <v>1</v>
      </c>
      <c r="AW36" s="124">
        <f t="shared" si="23"/>
        <v>1</v>
      </c>
      <c r="AX36" s="124">
        <f t="shared" si="23"/>
        <v>6</v>
      </c>
      <c r="AY36" s="124">
        <f t="shared" si="23"/>
        <v>0</v>
      </c>
      <c r="AZ36" s="124">
        <f t="shared" si="23"/>
        <v>0</v>
      </c>
      <c r="BA36" s="124"/>
      <c r="BB36" s="207">
        <f t="shared" si="23"/>
        <v>18</v>
      </c>
      <c r="BC36" s="124">
        <f t="shared" si="23"/>
        <v>107</v>
      </c>
    </row>
    <row r="37" spans="1:55" ht="26.25" customHeight="1" thickBot="1" x14ac:dyDescent="0.25">
      <c r="A37" s="620" t="s">
        <v>109</v>
      </c>
      <c r="B37" s="618" t="s">
        <v>318</v>
      </c>
      <c r="C37" s="622" t="s">
        <v>82</v>
      </c>
      <c r="D37" s="117" t="s">
        <v>118</v>
      </c>
      <c r="E37" s="123">
        <v>35</v>
      </c>
      <c r="F37" s="122">
        <v>17</v>
      </c>
      <c r="G37" s="97">
        <v>1</v>
      </c>
      <c r="H37" s="97">
        <v>1</v>
      </c>
      <c r="I37" s="97">
        <v>1</v>
      </c>
      <c r="J37" s="97">
        <v>1</v>
      </c>
      <c r="K37" s="97">
        <v>1</v>
      </c>
      <c r="L37" s="99">
        <v>1</v>
      </c>
      <c r="M37" s="102">
        <v>1</v>
      </c>
      <c r="N37" s="97">
        <v>1</v>
      </c>
      <c r="O37" s="99">
        <v>1</v>
      </c>
      <c r="P37" s="100">
        <v>1</v>
      </c>
      <c r="Q37" s="97">
        <v>1</v>
      </c>
      <c r="R37" s="97">
        <v>1</v>
      </c>
      <c r="S37" s="99">
        <v>1</v>
      </c>
      <c r="T37" s="97">
        <v>1</v>
      </c>
      <c r="U37" s="97">
        <v>1</v>
      </c>
      <c r="V37" s="97">
        <v>1</v>
      </c>
      <c r="W37" s="97">
        <v>1</v>
      </c>
      <c r="X37" s="121"/>
      <c r="Y37" s="333">
        <f>W37+V37+U37+T37+S37+R37+Q37+P37+O37+N37+M37+L37+K37+J37+I37+H37+G37</f>
        <v>17</v>
      </c>
      <c r="Z37" s="57"/>
      <c r="AA37" s="57"/>
      <c r="AB37" s="116">
        <f>E37-Y37</f>
        <v>18</v>
      </c>
      <c r="AC37" s="59">
        <v>1</v>
      </c>
      <c r="AD37" s="59">
        <v>0</v>
      </c>
      <c r="AE37" s="74">
        <v>1</v>
      </c>
      <c r="AF37" s="74">
        <v>0</v>
      </c>
      <c r="AG37" s="75">
        <v>1</v>
      </c>
      <c r="AH37" s="74">
        <v>0</v>
      </c>
      <c r="AI37" s="68">
        <v>1</v>
      </c>
      <c r="AJ37" s="68">
        <v>0</v>
      </c>
      <c r="AK37" s="69">
        <v>1</v>
      </c>
      <c r="AL37" s="69">
        <v>0</v>
      </c>
      <c r="AM37" s="73">
        <v>1</v>
      </c>
      <c r="AN37" s="70">
        <v>0</v>
      </c>
      <c r="AO37" s="73">
        <v>1</v>
      </c>
      <c r="AP37" s="69">
        <v>0</v>
      </c>
      <c r="AQ37" s="69">
        <v>1</v>
      </c>
      <c r="AR37" s="72">
        <v>0</v>
      </c>
      <c r="AS37" s="71">
        <v>1</v>
      </c>
      <c r="AT37" s="69">
        <v>1</v>
      </c>
      <c r="AU37" s="69">
        <v>0</v>
      </c>
      <c r="AV37" s="70">
        <v>1</v>
      </c>
      <c r="AW37" s="69">
        <v>1</v>
      </c>
      <c r="AX37" s="69">
        <v>6</v>
      </c>
      <c r="AY37" s="68">
        <v>0</v>
      </c>
      <c r="AZ37" s="69">
        <v>0</v>
      </c>
      <c r="BA37" s="69"/>
      <c r="BB37" s="46">
        <f>AZ37+AY37+AX37+AW37+AV37+AU37+AT37+AS37+AR37+AQ37+AP37+AO37+AN37+AM37+AL37+AK37+AJ37+AI37+AH37+AG37+AF37+AE37+AD37+AC37</f>
        <v>18</v>
      </c>
      <c r="BC37" s="120">
        <f t="shared" si="20"/>
        <v>35</v>
      </c>
    </row>
    <row r="38" spans="1:55" ht="23.25" customHeight="1" x14ac:dyDescent="0.2">
      <c r="A38" s="625"/>
      <c r="B38" s="626"/>
      <c r="C38" s="627"/>
      <c r="D38" s="113" t="s">
        <v>119</v>
      </c>
      <c r="E38" s="112">
        <v>18</v>
      </c>
      <c r="F38" s="59">
        <v>9</v>
      </c>
      <c r="G38" s="59">
        <v>1</v>
      </c>
      <c r="H38" s="59">
        <v>0</v>
      </c>
      <c r="I38" s="119">
        <v>1</v>
      </c>
      <c r="J38" s="119">
        <v>0</v>
      </c>
      <c r="K38" s="119">
        <v>1</v>
      </c>
      <c r="L38" s="75">
        <v>0</v>
      </c>
      <c r="M38" s="27">
        <v>1</v>
      </c>
      <c r="N38" s="74">
        <v>0</v>
      </c>
      <c r="O38" s="75">
        <v>1</v>
      </c>
      <c r="P38" s="118">
        <v>0</v>
      </c>
      <c r="Q38" s="74">
        <v>1</v>
      </c>
      <c r="R38" s="74">
        <v>0</v>
      </c>
      <c r="S38" s="75">
        <v>0</v>
      </c>
      <c r="T38" s="74">
        <v>1</v>
      </c>
      <c r="U38" s="74">
        <v>1</v>
      </c>
      <c r="V38" s="74">
        <v>1</v>
      </c>
      <c r="W38" s="74">
        <v>0</v>
      </c>
      <c r="X38" s="58"/>
      <c r="Y38" s="66">
        <f>W38+V38+U38+T38+S38+R38+Q38+P38+O38+N38+M38+L38+K38+J38+I38+H38+G38</f>
        <v>9</v>
      </c>
      <c r="Z38" s="57"/>
      <c r="AA38" s="57"/>
      <c r="AB38" s="103">
        <f>E38-Y38</f>
        <v>9</v>
      </c>
      <c r="AC38" s="59">
        <v>0</v>
      </c>
      <c r="AD38" s="59">
        <v>1</v>
      </c>
      <c r="AE38" s="74">
        <v>0</v>
      </c>
      <c r="AF38" s="74">
        <v>1</v>
      </c>
      <c r="AG38" s="75">
        <v>0</v>
      </c>
      <c r="AH38" s="74">
        <v>1</v>
      </c>
      <c r="AI38" s="68">
        <v>0</v>
      </c>
      <c r="AJ38" s="68">
        <v>0</v>
      </c>
      <c r="AK38" s="69">
        <v>0</v>
      </c>
      <c r="AL38" s="69">
        <v>1</v>
      </c>
      <c r="AM38" s="73">
        <v>1</v>
      </c>
      <c r="AN38" s="70">
        <v>1</v>
      </c>
      <c r="AO38" s="73">
        <v>0</v>
      </c>
      <c r="AP38" s="69">
        <v>0</v>
      </c>
      <c r="AQ38" s="69">
        <v>0</v>
      </c>
      <c r="AR38" s="72">
        <v>0</v>
      </c>
      <c r="AS38" s="71">
        <v>0</v>
      </c>
      <c r="AT38" s="69">
        <v>0</v>
      </c>
      <c r="AU38" s="69">
        <v>0</v>
      </c>
      <c r="AV38" s="70">
        <v>1</v>
      </c>
      <c r="AW38" s="69">
        <v>0</v>
      </c>
      <c r="AX38" s="69">
        <v>1</v>
      </c>
      <c r="AY38" s="68">
        <v>1</v>
      </c>
      <c r="AZ38" s="67">
        <v>0</v>
      </c>
      <c r="BA38" s="69"/>
      <c r="BB38" s="66">
        <f t="shared" ref="BB38:BB42" si="24">AZ38+AY38+AX38+AW38+AV38+AU38+AT38+AS38+AR38+AQ38+AP38+AO38+AN38+AM38+AL38+AK38+AJ38+AI38+AH38+AG38+AF38+AE38+AD38+AC38</f>
        <v>9</v>
      </c>
      <c r="BC38" s="45">
        <f t="shared" si="20"/>
        <v>18</v>
      </c>
    </row>
    <row r="39" spans="1:55" ht="18.75" customHeight="1" thickBot="1" x14ac:dyDescent="0.25">
      <c r="A39" s="623" t="s">
        <v>83</v>
      </c>
      <c r="B39" s="618" t="s">
        <v>112</v>
      </c>
      <c r="C39" s="622" t="s">
        <v>85</v>
      </c>
      <c r="D39" s="117" t="s">
        <v>118</v>
      </c>
      <c r="E39" s="63">
        <v>36</v>
      </c>
      <c r="F39" s="63">
        <v>36</v>
      </c>
      <c r="G39" s="97">
        <v>2</v>
      </c>
      <c r="H39" s="97">
        <v>2</v>
      </c>
      <c r="I39" s="97">
        <v>2</v>
      </c>
      <c r="J39" s="97">
        <v>2</v>
      </c>
      <c r="K39" s="97">
        <v>2</v>
      </c>
      <c r="L39" s="99">
        <v>2</v>
      </c>
      <c r="M39" s="102">
        <v>2</v>
      </c>
      <c r="N39" s="97">
        <v>2</v>
      </c>
      <c r="O39" s="99">
        <v>2</v>
      </c>
      <c r="P39" s="100">
        <v>2</v>
      </c>
      <c r="Q39" s="97">
        <v>2</v>
      </c>
      <c r="R39" s="97">
        <v>2</v>
      </c>
      <c r="S39" s="99">
        <v>2</v>
      </c>
      <c r="T39" s="97">
        <v>2</v>
      </c>
      <c r="U39" s="97">
        <v>3</v>
      </c>
      <c r="V39" s="97">
        <v>3</v>
      </c>
      <c r="W39" s="97">
        <v>2</v>
      </c>
      <c r="X39" s="58"/>
      <c r="Y39" s="115">
        <f>W39+V39+U39+T39+S39+R39+Q39+P39+O39+N39+M39+L39+K39+J39+I39+H39+G39</f>
        <v>36</v>
      </c>
      <c r="Z39" s="57"/>
      <c r="AA39" s="57"/>
      <c r="AB39" s="116">
        <f>E39-Y39</f>
        <v>0</v>
      </c>
      <c r="AC39" s="97">
        <v>0</v>
      </c>
      <c r="AD39" s="97">
        <v>0</v>
      </c>
      <c r="AE39" s="97">
        <v>0</v>
      </c>
      <c r="AF39" s="97">
        <v>0</v>
      </c>
      <c r="AG39" s="99">
        <v>0</v>
      </c>
      <c r="AH39" s="97">
        <v>0</v>
      </c>
      <c r="AI39" s="98">
        <v>0</v>
      </c>
      <c r="AJ39" s="98">
        <v>0</v>
      </c>
      <c r="AK39" s="97">
        <v>0</v>
      </c>
      <c r="AL39" s="97">
        <v>0</v>
      </c>
      <c r="AM39" s="102">
        <v>0</v>
      </c>
      <c r="AN39" s="99">
        <v>0</v>
      </c>
      <c r="AO39" s="102">
        <v>0</v>
      </c>
      <c r="AP39" s="97">
        <v>0</v>
      </c>
      <c r="AQ39" s="97">
        <v>0</v>
      </c>
      <c r="AR39" s="101">
        <v>0</v>
      </c>
      <c r="AS39" s="100">
        <v>0</v>
      </c>
      <c r="AT39" s="97">
        <v>0</v>
      </c>
      <c r="AU39" s="97">
        <v>0</v>
      </c>
      <c r="AV39" s="99">
        <v>0</v>
      </c>
      <c r="AW39" s="97">
        <v>0</v>
      </c>
      <c r="AX39" s="97">
        <v>0</v>
      </c>
      <c r="AY39" s="98">
        <v>0</v>
      </c>
      <c r="AZ39" s="97">
        <v>0</v>
      </c>
      <c r="BA39" s="69"/>
      <c r="BB39" s="46">
        <f t="shared" si="24"/>
        <v>0</v>
      </c>
      <c r="BC39" s="114">
        <f t="shared" si="20"/>
        <v>36</v>
      </c>
    </row>
    <row r="40" spans="1:55" ht="18.75" customHeight="1" x14ac:dyDescent="0.2">
      <c r="A40" s="628"/>
      <c r="B40" s="626"/>
      <c r="C40" s="627"/>
      <c r="D40" s="113" t="s">
        <v>119</v>
      </c>
      <c r="E40" s="112">
        <v>18</v>
      </c>
      <c r="F40" s="112">
        <v>18</v>
      </c>
      <c r="G40" s="97">
        <v>1</v>
      </c>
      <c r="H40" s="97">
        <v>1</v>
      </c>
      <c r="I40" s="97">
        <v>1</v>
      </c>
      <c r="J40" s="97">
        <v>1</v>
      </c>
      <c r="K40" s="97">
        <v>1</v>
      </c>
      <c r="L40" s="99">
        <v>1</v>
      </c>
      <c r="M40" s="102">
        <v>1</v>
      </c>
      <c r="N40" s="97">
        <v>1</v>
      </c>
      <c r="O40" s="99">
        <v>1</v>
      </c>
      <c r="P40" s="98">
        <v>1</v>
      </c>
      <c r="Q40" s="97">
        <v>1</v>
      </c>
      <c r="R40" s="97">
        <v>1</v>
      </c>
      <c r="S40" s="99">
        <v>1</v>
      </c>
      <c r="T40" s="97">
        <v>1</v>
      </c>
      <c r="U40" s="97">
        <v>1</v>
      </c>
      <c r="V40" s="97">
        <v>2</v>
      </c>
      <c r="W40" s="97">
        <v>1</v>
      </c>
      <c r="X40" s="58"/>
      <c r="Y40" s="110">
        <f>W40+V40+U40+T40+S40+R40+Q40+P40+O40+N40+M40+L40+K40+J40+I40+H40+G40</f>
        <v>18</v>
      </c>
      <c r="Z40" s="57"/>
      <c r="AA40" s="57"/>
      <c r="AB40" s="111">
        <f>E40-Y40</f>
        <v>0</v>
      </c>
      <c r="AC40" s="97">
        <v>0</v>
      </c>
      <c r="AD40" s="97">
        <v>0</v>
      </c>
      <c r="AE40" s="97">
        <v>0</v>
      </c>
      <c r="AF40" s="97">
        <v>0</v>
      </c>
      <c r="AG40" s="99">
        <v>0</v>
      </c>
      <c r="AH40" s="97">
        <v>0</v>
      </c>
      <c r="AI40" s="98">
        <v>0</v>
      </c>
      <c r="AJ40" s="98">
        <v>0</v>
      </c>
      <c r="AK40" s="97">
        <v>0</v>
      </c>
      <c r="AL40" s="97">
        <v>0</v>
      </c>
      <c r="AM40" s="102">
        <v>0</v>
      </c>
      <c r="AN40" s="99">
        <v>0</v>
      </c>
      <c r="AO40" s="102">
        <v>0</v>
      </c>
      <c r="AP40" s="97">
        <v>0</v>
      </c>
      <c r="AQ40" s="97">
        <v>0</v>
      </c>
      <c r="AR40" s="101">
        <v>0</v>
      </c>
      <c r="AS40" s="100">
        <v>0</v>
      </c>
      <c r="AT40" s="97">
        <v>0</v>
      </c>
      <c r="AU40" s="97">
        <v>0</v>
      </c>
      <c r="AV40" s="99">
        <v>0</v>
      </c>
      <c r="AW40" s="97">
        <v>0</v>
      </c>
      <c r="AX40" s="97">
        <v>0</v>
      </c>
      <c r="AY40" s="98">
        <v>0</v>
      </c>
      <c r="AZ40" s="97">
        <v>0</v>
      </c>
      <c r="BA40" s="69"/>
      <c r="BB40" s="66">
        <f t="shared" si="24"/>
        <v>0</v>
      </c>
      <c r="BC40" s="69">
        <f t="shared" si="20"/>
        <v>18</v>
      </c>
    </row>
    <row r="41" spans="1:55" ht="18.75" customHeight="1" thickBot="1" x14ac:dyDescent="0.25">
      <c r="A41" s="623" t="s">
        <v>310</v>
      </c>
      <c r="B41" s="618" t="s">
        <v>311</v>
      </c>
      <c r="C41" s="622" t="s">
        <v>103</v>
      </c>
      <c r="D41" s="117" t="s">
        <v>118</v>
      </c>
      <c r="E41" s="334">
        <v>36</v>
      </c>
      <c r="F41" s="334">
        <v>36</v>
      </c>
      <c r="G41" s="326">
        <v>2</v>
      </c>
      <c r="H41" s="326">
        <v>2</v>
      </c>
      <c r="I41" s="326">
        <v>2</v>
      </c>
      <c r="J41" s="326">
        <v>2</v>
      </c>
      <c r="K41" s="326">
        <v>2</v>
      </c>
      <c r="L41" s="327">
        <v>2</v>
      </c>
      <c r="M41" s="328">
        <v>2</v>
      </c>
      <c r="N41" s="326">
        <v>2</v>
      </c>
      <c r="O41" s="327">
        <v>2</v>
      </c>
      <c r="P41" s="329">
        <v>2</v>
      </c>
      <c r="Q41" s="326">
        <v>2</v>
      </c>
      <c r="R41" s="326">
        <v>2</v>
      </c>
      <c r="S41" s="327">
        <v>2</v>
      </c>
      <c r="T41" s="326">
        <v>2</v>
      </c>
      <c r="U41" s="326">
        <v>2</v>
      </c>
      <c r="V41" s="326">
        <v>2</v>
      </c>
      <c r="W41" s="326">
        <v>4</v>
      </c>
      <c r="X41" s="135"/>
      <c r="Y41" s="115">
        <f t="shared" ref="Y41:Y42" si="25">W41+V41+U41+T41+S41+R41+Q41+P41+O41+N41+M41+L41+K41+J41+I41+H41+G41</f>
        <v>36</v>
      </c>
      <c r="Z41" s="330"/>
      <c r="AA41" s="330"/>
      <c r="AB41" s="116">
        <f t="shared" ref="AB41:AB42" si="26">E41-Y41</f>
        <v>0</v>
      </c>
      <c r="AC41" s="326">
        <v>0</v>
      </c>
      <c r="AD41" s="326">
        <v>0</v>
      </c>
      <c r="AE41" s="326">
        <v>0</v>
      </c>
      <c r="AF41" s="326">
        <v>0</v>
      </c>
      <c r="AG41" s="327">
        <v>0</v>
      </c>
      <c r="AH41" s="326">
        <v>0</v>
      </c>
      <c r="AI41" s="329">
        <v>0</v>
      </c>
      <c r="AJ41" s="329">
        <v>0</v>
      </c>
      <c r="AK41" s="326">
        <v>0</v>
      </c>
      <c r="AL41" s="326">
        <v>0</v>
      </c>
      <c r="AM41" s="328">
        <v>0</v>
      </c>
      <c r="AN41" s="327">
        <v>0</v>
      </c>
      <c r="AO41" s="328">
        <v>0</v>
      </c>
      <c r="AP41" s="326">
        <v>0</v>
      </c>
      <c r="AQ41" s="326">
        <v>0</v>
      </c>
      <c r="AR41" s="331">
        <v>0</v>
      </c>
      <c r="AS41" s="332">
        <v>0</v>
      </c>
      <c r="AT41" s="326">
        <v>0</v>
      </c>
      <c r="AU41" s="326">
        <v>0</v>
      </c>
      <c r="AV41" s="327">
        <v>0</v>
      </c>
      <c r="AW41" s="326">
        <v>0</v>
      </c>
      <c r="AX41" s="326">
        <v>0</v>
      </c>
      <c r="AY41" s="329">
        <v>0</v>
      </c>
      <c r="AZ41" s="326">
        <v>0</v>
      </c>
      <c r="BA41" s="67"/>
      <c r="BB41" s="46">
        <f t="shared" si="24"/>
        <v>0</v>
      </c>
      <c r="BC41" s="114">
        <f t="shared" si="20"/>
        <v>36</v>
      </c>
    </row>
    <row r="42" spans="1:55" ht="18.75" customHeight="1" x14ac:dyDescent="0.2">
      <c r="A42" s="624"/>
      <c r="B42" s="619"/>
      <c r="C42" s="476"/>
      <c r="D42" s="113" t="s">
        <v>119</v>
      </c>
      <c r="E42" s="325">
        <v>18</v>
      </c>
      <c r="F42" s="325">
        <v>18</v>
      </c>
      <c r="G42" s="326">
        <v>1</v>
      </c>
      <c r="H42" s="326">
        <v>1</v>
      </c>
      <c r="I42" s="326">
        <v>1</v>
      </c>
      <c r="J42" s="326">
        <v>1</v>
      </c>
      <c r="K42" s="326">
        <v>1</v>
      </c>
      <c r="L42" s="327">
        <v>1</v>
      </c>
      <c r="M42" s="328">
        <v>1</v>
      </c>
      <c r="N42" s="326">
        <v>1</v>
      </c>
      <c r="O42" s="327">
        <v>1</v>
      </c>
      <c r="P42" s="329">
        <v>1</v>
      </c>
      <c r="Q42" s="326">
        <v>1</v>
      </c>
      <c r="R42" s="326">
        <v>1</v>
      </c>
      <c r="S42" s="327">
        <v>1</v>
      </c>
      <c r="T42" s="326">
        <v>1</v>
      </c>
      <c r="U42" s="326">
        <v>1</v>
      </c>
      <c r="V42" s="326">
        <v>2</v>
      </c>
      <c r="W42" s="326">
        <v>1</v>
      </c>
      <c r="X42" s="135"/>
      <c r="Y42" s="110">
        <f t="shared" si="25"/>
        <v>18</v>
      </c>
      <c r="Z42" s="330"/>
      <c r="AA42" s="330"/>
      <c r="AB42" s="111">
        <f t="shared" si="26"/>
        <v>0</v>
      </c>
      <c r="AC42" s="326">
        <v>0</v>
      </c>
      <c r="AD42" s="326">
        <v>0</v>
      </c>
      <c r="AE42" s="326">
        <v>0</v>
      </c>
      <c r="AF42" s="326">
        <v>0</v>
      </c>
      <c r="AG42" s="327">
        <v>0</v>
      </c>
      <c r="AH42" s="326">
        <v>0</v>
      </c>
      <c r="AI42" s="329">
        <v>0</v>
      </c>
      <c r="AJ42" s="329">
        <v>0</v>
      </c>
      <c r="AK42" s="326">
        <v>0</v>
      </c>
      <c r="AL42" s="326">
        <v>0</v>
      </c>
      <c r="AM42" s="328">
        <v>0</v>
      </c>
      <c r="AN42" s="327">
        <v>0</v>
      </c>
      <c r="AO42" s="328">
        <v>0</v>
      </c>
      <c r="AP42" s="326">
        <v>0</v>
      </c>
      <c r="AQ42" s="326">
        <v>0</v>
      </c>
      <c r="AR42" s="331">
        <v>0</v>
      </c>
      <c r="AS42" s="332">
        <v>0</v>
      </c>
      <c r="AT42" s="326">
        <v>0</v>
      </c>
      <c r="AU42" s="326">
        <v>0</v>
      </c>
      <c r="AV42" s="327">
        <v>0</v>
      </c>
      <c r="AW42" s="326">
        <v>0</v>
      </c>
      <c r="AX42" s="326">
        <v>0</v>
      </c>
      <c r="AY42" s="329">
        <v>0</v>
      </c>
      <c r="AZ42" s="326">
        <v>0</v>
      </c>
      <c r="BA42" s="67"/>
      <c r="BB42" s="66">
        <f t="shared" si="24"/>
        <v>0</v>
      </c>
      <c r="BC42" s="69">
        <f t="shared" si="20"/>
        <v>18</v>
      </c>
    </row>
    <row r="43" spans="1:55" ht="46.5" customHeight="1" x14ac:dyDescent="0.2">
      <c r="A43" s="96" t="s">
        <v>8</v>
      </c>
      <c r="B43" s="96" t="s">
        <v>121</v>
      </c>
      <c r="C43" s="93"/>
      <c r="D43" s="93"/>
      <c r="E43" s="93">
        <f>E44+E46</f>
        <v>100</v>
      </c>
      <c r="F43" s="93">
        <f>F44+F46</f>
        <v>50</v>
      </c>
      <c r="G43" s="93">
        <f t="shared" ref="G43:W43" si="27">G44+G46</f>
        <v>3</v>
      </c>
      <c r="H43" s="93">
        <f t="shared" si="27"/>
        <v>3</v>
      </c>
      <c r="I43" s="93">
        <f t="shared" si="27"/>
        <v>3</v>
      </c>
      <c r="J43" s="93">
        <f t="shared" si="27"/>
        <v>3</v>
      </c>
      <c r="K43" s="93">
        <f t="shared" si="27"/>
        <v>3</v>
      </c>
      <c r="L43" s="93">
        <f t="shared" si="27"/>
        <v>3</v>
      </c>
      <c r="M43" s="93">
        <f t="shared" si="27"/>
        <v>3</v>
      </c>
      <c r="N43" s="93">
        <f t="shared" si="27"/>
        <v>3</v>
      </c>
      <c r="O43" s="93">
        <f t="shared" si="27"/>
        <v>3</v>
      </c>
      <c r="P43" s="93">
        <f t="shared" si="27"/>
        <v>3</v>
      </c>
      <c r="Q43" s="93">
        <f t="shared" si="27"/>
        <v>3</v>
      </c>
      <c r="R43" s="93">
        <f t="shared" si="27"/>
        <v>3</v>
      </c>
      <c r="S43" s="93">
        <f t="shared" si="27"/>
        <v>3</v>
      </c>
      <c r="T43" s="93">
        <f t="shared" si="27"/>
        <v>3</v>
      </c>
      <c r="U43" s="93">
        <f t="shared" si="27"/>
        <v>3</v>
      </c>
      <c r="V43" s="93">
        <f t="shared" si="27"/>
        <v>3</v>
      </c>
      <c r="W43" s="93">
        <f t="shared" si="27"/>
        <v>2</v>
      </c>
      <c r="X43" s="93"/>
      <c r="Y43" s="206">
        <f>Y44+Y46</f>
        <v>50</v>
      </c>
      <c r="Z43" s="210"/>
      <c r="AA43" s="210"/>
      <c r="AB43" s="93">
        <f>AB44+AB46</f>
        <v>50</v>
      </c>
      <c r="AC43" s="93">
        <f>AC44+AC46</f>
        <v>2</v>
      </c>
      <c r="AD43" s="93">
        <f t="shared" ref="AD43:AZ43" si="28">AD44+AD46</f>
        <v>2</v>
      </c>
      <c r="AE43" s="93">
        <f t="shared" si="28"/>
        <v>2</v>
      </c>
      <c r="AF43" s="93">
        <f t="shared" si="28"/>
        <v>2</v>
      </c>
      <c r="AG43" s="93">
        <f t="shared" si="28"/>
        <v>2</v>
      </c>
      <c r="AH43" s="93">
        <f t="shared" si="28"/>
        <v>2</v>
      </c>
      <c r="AI43" s="93">
        <f t="shared" si="28"/>
        <v>2</v>
      </c>
      <c r="AJ43" s="93">
        <f t="shared" si="28"/>
        <v>2</v>
      </c>
      <c r="AK43" s="93">
        <f t="shared" si="28"/>
        <v>1</v>
      </c>
      <c r="AL43" s="93">
        <f t="shared" si="28"/>
        <v>2</v>
      </c>
      <c r="AM43" s="93">
        <f t="shared" si="28"/>
        <v>2</v>
      </c>
      <c r="AN43" s="93">
        <f t="shared" si="28"/>
        <v>2</v>
      </c>
      <c r="AO43" s="93">
        <f t="shared" si="28"/>
        <v>2</v>
      </c>
      <c r="AP43" s="93">
        <f t="shared" si="28"/>
        <v>2</v>
      </c>
      <c r="AQ43" s="93">
        <f t="shared" si="28"/>
        <v>2</v>
      </c>
      <c r="AR43" s="93">
        <f t="shared" si="28"/>
        <v>2</v>
      </c>
      <c r="AS43" s="93">
        <f t="shared" si="28"/>
        <v>2</v>
      </c>
      <c r="AT43" s="93">
        <f t="shared" si="28"/>
        <v>2</v>
      </c>
      <c r="AU43" s="93">
        <f t="shared" si="28"/>
        <v>2</v>
      </c>
      <c r="AV43" s="93">
        <f t="shared" si="28"/>
        <v>2</v>
      </c>
      <c r="AW43" s="93">
        <f t="shared" si="28"/>
        <v>2</v>
      </c>
      <c r="AX43" s="93">
        <f t="shared" si="28"/>
        <v>3</v>
      </c>
      <c r="AY43" s="93">
        <f t="shared" si="28"/>
        <v>3</v>
      </c>
      <c r="AZ43" s="93">
        <f t="shared" si="28"/>
        <v>3</v>
      </c>
      <c r="BA43" s="93"/>
      <c r="BB43" s="206">
        <f>BB44+BB46</f>
        <v>50</v>
      </c>
      <c r="BC43" s="93">
        <f>BC44+BC46</f>
        <v>100</v>
      </c>
    </row>
    <row r="44" spans="1:55" ht="18" customHeight="1" thickBot="1" x14ac:dyDescent="0.3">
      <c r="A44" s="648" t="s">
        <v>9</v>
      </c>
      <c r="B44" s="650" t="s">
        <v>88</v>
      </c>
      <c r="C44" s="652" t="s">
        <v>85</v>
      </c>
      <c r="D44" s="107" t="s">
        <v>118</v>
      </c>
      <c r="E44" s="200">
        <v>50</v>
      </c>
      <c r="F44" s="197">
        <v>50</v>
      </c>
      <c r="G44" s="202">
        <v>3</v>
      </c>
      <c r="H44" s="202">
        <v>3</v>
      </c>
      <c r="I44" s="202">
        <v>3</v>
      </c>
      <c r="J44" s="202">
        <v>3</v>
      </c>
      <c r="K44" s="202">
        <v>3</v>
      </c>
      <c r="L44" s="202">
        <v>3</v>
      </c>
      <c r="M44" s="202">
        <v>3</v>
      </c>
      <c r="N44" s="202">
        <v>3</v>
      </c>
      <c r="O44" s="203">
        <v>3</v>
      </c>
      <c r="P44" s="204">
        <v>3</v>
      </c>
      <c r="Q44" s="202">
        <v>3</v>
      </c>
      <c r="R44" s="202">
        <v>3</v>
      </c>
      <c r="S44" s="203">
        <v>3</v>
      </c>
      <c r="T44" s="202">
        <v>3</v>
      </c>
      <c r="U44" s="202">
        <v>3</v>
      </c>
      <c r="V44" s="202">
        <v>3</v>
      </c>
      <c r="W44" s="202">
        <v>2</v>
      </c>
      <c r="X44" s="198"/>
      <c r="Y44" s="46">
        <f>G44+H44+I44+J44+K44+L44+M44+N44+O44+P44+Q44+R44+S44+T44+U44+V44+W44</f>
        <v>50</v>
      </c>
      <c r="Z44" s="57"/>
      <c r="AA44" s="57"/>
      <c r="AB44" s="200">
        <f t="shared" ref="AB44:AB47" si="29">E44-Y44</f>
        <v>0</v>
      </c>
      <c r="AC44" s="202">
        <v>0</v>
      </c>
      <c r="AD44" s="202">
        <v>0</v>
      </c>
      <c r="AE44" s="202">
        <v>0</v>
      </c>
      <c r="AF44" s="202">
        <v>0</v>
      </c>
      <c r="AG44" s="203">
        <v>0</v>
      </c>
      <c r="AH44" s="202">
        <v>0</v>
      </c>
      <c r="AI44" s="204">
        <v>0</v>
      </c>
      <c r="AJ44" s="204">
        <v>0</v>
      </c>
      <c r="AK44" s="202">
        <v>0</v>
      </c>
      <c r="AL44" s="202">
        <v>0</v>
      </c>
      <c r="AM44" s="202">
        <v>0</v>
      </c>
      <c r="AN44" s="203">
        <v>0</v>
      </c>
      <c r="AO44" s="202">
        <v>0</v>
      </c>
      <c r="AP44" s="202">
        <v>0</v>
      </c>
      <c r="AQ44" s="202">
        <v>0</v>
      </c>
      <c r="AR44" s="213">
        <v>0</v>
      </c>
      <c r="AS44" s="204">
        <v>0</v>
      </c>
      <c r="AT44" s="202">
        <v>0</v>
      </c>
      <c r="AU44" s="202">
        <v>0</v>
      </c>
      <c r="AV44" s="203">
        <v>0</v>
      </c>
      <c r="AW44" s="202">
        <v>0</v>
      </c>
      <c r="AX44" s="202">
        <v>0</v>
      </c>
      <c r="AY44" s="204">
        <v>0</v>
      </c>
      <c r="AZ44" s="324">
        <v>0</v>
      </c>
      <c r="BA44" s="200"/>
      <c r="BB44" s="105">
        <f>AC44+AD44+AE44+AF44+AG44+AH44+AI44+AJ44+AK44+AL44+AM44+AN44+AO44+AP44+AQ44+AR44+AS44+AT44+AU44+AV44+AW44+AX44+AY44+AZ44</f>
        <v>0</v>
      </c>
      <c r="BC44" s="200">
        <f>BB44+Y44</f>
        <v>50</v>
      </c>
    </row>
    <row r="45" spans="1:55" ht="16.5" customHeight="1" thickBot="1" x14ac:dyDescent="0.3">
      <c r="A45" s="649"/>
      <c r="B45" s="651"/>
      <c r="C45" s="653"/>
      <c r="D45" s="107" t="s">
        <v>119</v>
      </c>
      <c r="E45" s="201">
        <v>25</v>
      </c>
      <c r="F45" s="202">
        <v>25</v>
      </c>
      <c r="G45" s="202">
        <v>1</v>
      </c>
      <c r="H45" s="202">
        <v>2</v>
      </c>
      <c r="I45" s="202">
        <v>1</v>
      </c>
      <c r="J45" s="202">
        <v>2</v>
      </c>
      <c r="K45" s="202">
        <v>1</v>
      </c>
      <c r="L45" s="202">
        <v>2</v>
      </c>
      <c r="M45" s="202">
        <v>1</v>
      </c>
      <c r="N45" s="202">
        <v>2</v>
      </c>
      <c r="O45" s="203">
        <v>1</v>
      </c>
      <c r="P45" s="204">
        <v>2</v>
      </c>
      <c r="Q45" s="202">
        <v>1</v>
      </c>
      <c r="R45" s="202">
        <v>1</v>
      </c>
      <c r="S45" s="203">
        <v>2</v>
      </c>
      <c r="T45" s="202">
        <v>2</v>
      </c>
      <c r="U45" s="202">
        <v>1</v>
      </c>
      <c r="V45" s="202">
        <v>1</v>
      </c>
      <c r="W45" s="202">
        <v>2</v>
      </c>
      <c r="X45" s="198"/>
      <c r="Y45" s="66">
        <f>G45+H45+I45+J45+K45+L45+M45+N45+O45+P45+Q45+R45+S45+T45+U45+V45+W45</f>
        <v>25</v>
      </c>
      <c r="Z45" s="57"/>
      <c r="AA45" s="57"/>
      <c r="AB45" s="201">
        <f t="shared" si="29"/>
        <v>0</v>
      </c>
      <c r="AC45" s="202">
        <v>0</v>
      </c>
      <c r="AD45" s="202">
        <v>0</v>
      </c>
      <c r="AE45" s="202">
        <v>0</v>
      </c>
      <c r="AF45" s="202">
        <v>0</v>
      </c>
      <c r="AG45" s="203">
        <v>0</v>
      </c>
      <c r="AH45" s="202">
        <v>0</v>
      </c>
      <c r="AI45" s="204">
        <v>0</v>
      </c>
      <c r="AJ45" s="204">
        <v>0</v>
      </c>
      <c r="AK45" s="202">
        <v>0</v>
      </c>
      <c r="AL45" s="202">
        <v>0</v>
      </c>
      <c r="AM45" s="202">
        <v>0</v>
      </c>
      <c r="AN45" s="203">
        <v>0</v>
      </c>
      <c r="AO45" s="202">
        <v>0</v>
      </c>
      <c r="AP45" s="202">
        <v>0</v>
      </c>
      <c r="AQ45" s="202">
        <v>0</v>
      </c>
      <c r="AR45" s="213">
        <v>0</v>
      </c>
      <c r="AS45" s="204">
        <v>0</v>
      </c>
      <c r="AT45" s="202">
        <v>0</v>
      </c>
      <c r="AU45" s="202">
        <v>0</v>
      </c>
      <c r="AV45" s="203">
        <v>0</v>
      </c>
      <c r="AW45" s="202">
        <v>0</v>
      </c>
      <c r="AX45" s="202">
        <v>0</v>
      </c>
      <c r="AY45" s="204">
        <v>0</v>
      </c>
      <c r="AZ45" s="324">
        <v>0</v>
      </c>
      <c r="BA45" s="200"/>
      <c r="BB45" s="108">
        <f t="shared" ref="BB45:BB47" si="30">AC45+AD45+AE45+AF45+AG45+AH45+AI45+AJ45+AK45+AL45+AM45+AN45+AO45+AP45+AQ45+AR45+AS45+AT45+AU45+AV45+AW45+AX45+AY45+AZ45</f>
        <v>0</v>
      </c>
      <c r="BC45" s="201">
        <f>BB45+Y45</f>
        <v>25</v>
      </c>
    </row>
    <row r="46" spans="1:55" ht="18" customHeight="1" thickBot="1" x14ac:dyDescent="0.3">
      <c r="A46" s="623" t="s">
        <v>11</v>
      </c>
      <c r="B46" s="618" t="s">
        <v>90</v>
      </c>
      <c r="C46" s="622" t="s">
        <v>92</v>
      </c>
      <c r="D46" s="107" t="s">
        <v>118</v>
      </c>
      <c r="E46" s="199">
        <v>50</v>
      </c>
      <c r="F46" s="106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9">
        <v>0</v>
      </c>
      <c r="M46" s="102">
        <v>0</v>
      </c>
      <c r="N46" s="97">
        <v>0</v>
      </c>
      <c r="O46" s="99">
        <v>0</v>
      </c>
      <c r="P46" s="100">
        <v>0</v>
      </c>
      <c r="Q46" s="97">
        <v>0</v>
      </c>
      <c r="R46" s="97">
        <v>0</v>
      </c>
      <c r="S46" s="99">
        <v>0</v>
      </c>
      <c r="T46" s="97">
        <v>0</v>
      </c>
      <c r="U46" s="97">
        <v>0</v>
      </c>
      <c r="V46" s="97">
        <v>0</v>
      </c>
      <c r="W46" s="97">
        <v>0</v>
      </c>
      <c r="X46" s="58"/>
      <c r="Y46" s="105">
        <f>W46+V46+U46+T46+S46+R46+Q46+P46+O46+N46+M46+L46+K46+J46+I46+H46+G46</f>
        <v>0</v>
      </c>
      <c r="Z46" s="57"/>
      <c r="AA46" s="57"/>
      <c r="AB46" s="56">
        <f t="shared" si="29"/>
        <v>50</v>
      </c>
      <c r="AC46" s="59">
        <v>2</v>
      </c>
      <c r="AD46" s="59">
        <v>2</v>
      </c>
      <c r="AE46" s="74">
        <v>2</v>
      </c>
      <c r="AF46" s="74">
        <v>2</v>
      </c>
      <c r="AG46" s="75">
        <v>2</v>
      </c>
      <c r="AH46" s="74">
        <v>2</v>
      </c>
      <c r="AI46" s="68">
        <v>2</v>
      </c>
      <c r="AJ46" s="72">
        <v>2</v>
      </c>
      <c r="AK46" s="69">
        <v>1</v>
      </c>
      <c r="AL46" s="69">
        <v>2</v>
      </c>
      <c r="AM46" s="73">
        <v>2</v>
      </c>
      <c r="AN46" s="70">
        <v>2</v>
      </c>
      <c r="AO46" s="73">
        <v>2</v>
      </c>
      <c r="AP46" s="69">
        <v>2</v>
      </c>
      <c r="AQ46" s="69">
        <v>2</v>
      </c>
      <c r="AR46" s="72">
        <v>2</v>
      </c>
      <c r="AS46" s="71">
        <v>2</v>
      </c>
      <c r="AT46" s="69">
        <v>2</v>
      </c>
      <c r="AU46" s="69">
        <v>2</v>
      </c>
      <c r="AV46" s="109">
        <v>2</v>
      </c>
      <c r="AW46" s="86">
        <v>2</v>
      </c>
      <c r="AX46" s="86">
        <v>3</v>
      </c>
      <c r="AY46" s="68">
        <v>3</v>
      </c>
      <c r="AZ46" s="69">
        <v>3</v>
      </c>
      <c r="BA46" s="47"/>
      <c r="BB46" s="105">
        <f t="shared" si="30"/>
        <v>50</v>
      </c>
      <c r="BC46" s="335">
        <f>BB46+Y46</f>
        <v>50</v>
      </c>
    </row>
    <row r="47" spans="1:55" ht="17.25" customHeight="1" thickBot="1" x14ac:dyDescent="0.3">
      <c r="A47" s="628"/>
      <c r="B47" s="626"/>
      <c r="C47" s="627"/>
      <c r="D47" s="107" t="s">
        <v>119</v>
      </c>
      <c r="E47" s="104">
        <v>25</v>
      </c>
      <c r="F47" s="62">
        <v>0</v>
      </c>
      <c r="G47" s="97">
        <v>0</v>
      </c>
      <c r="H47" s="97">
        <v>0</v>
      </c>
      <c r="I47" s="97">
        <v>0</v>
      </c>
      <c r="J47" s="97">
        <v>0</v>
      </c>
      <c r="K47" s="97">
        <v>0</v>
      </c>
      <c r="L47" s="99">
        <v>0</v>
      </c>
      <c r="M47" s="102">
        <v>0</v>
      </c>
      <c r="N47" s="97">
        <v>0</v>
      </c>
      <c r="O47" s="99">
        <v>0</v>
      </c>
      <c r="P47" s="98">
        <v>0</v>
      </c>
      <c r="Q47" s="97">
        <v>0</v>
      </c>
      <c r="R47" s="97">
        <v>0</v>
      </c>
      <c r="S47" s="99">
        <v>0</v>
      </c>
      <c r="T47" s="97">
        <v>0</v>
      </c>
      <c r="U47" s="97">
        <v>0</v>
      </c>
      <c r="V47" s="97">
        <v>0</v>
      </c>
      <c r="W47" s="97">
        <v>0</v>
      </c>
      <c r="X47" s="58"/>
      <c r="Y47" s="108">
        <f>W47+V47+U47+T47+S47+R47+Q47+P47+O47+N47+M47+L47+K47+J47+I47+H47+G47</f>
        <v>0</v>
      </c>
      <c r="Z47" s="57"/>
      <c r="AA47" s="57"/>
      <c r="AB47" s="76">
        <f t="shared" si="29"/>
        <v>25</v>
      </c>
      <c r="AC47" s="59">
        <v>0</v>
      </c>
      <c r="AD47" s="59">
        <v>1</v>
      </c>
      <c r="AE47" s="74">
        <v>1</v>
      </c>
      <c r="AF47" s="74">
        <v>1</v>
      </c>
      <c r="AG47" s="75">
        <v>1</v>
      </c>
      <c r="AH47" s="74">
        <v>1</v>
      </c>
      <c r="AI47" s="68">
        <v>1</v>
      </c>
      <c r="AJ47" s="68">
        <v>1</v>
      </c>
      <c r="AK47" s="69">
        <v>1</v>
      </c>
      <c r="AL47" s="69">
        <v>1</v>
      </c>
      <c r="AM47" s="73">
        <v>1</v>
      </c>
      <c r="AN47" s="70">
        <v>1</v>
      </c>
      <c r="AO47" s="73">
        <v>1</v>
      </c>
      <c r="AP47" s="69">
        <v>0</v>
      </c>
      <c r="AQ47" s="69">
        <v>1</v>
      </c>
      <c r="AR47" s="72">
        <v>2</v>
      </c>
      <c r="AS47" s="71">
        <v>1</v>
      </c>
      <c r="AT47" s="69">
        <v>0</v>
      </c>
      <c r="AU47" s="69">
        <v>1</v>
      </c>
      <c r="AV47" s="70">
        <v>1</v>
      </c>
      <c r="AW47" s="69">
        <v>1</v>
      </c>
      <c r="AX47" s="69">
        <v>2</v>
      </c>
      <c r="AY47" s="68">
        <v>2</v>
      </c>
      <c r="AZ47" s="67">
        <v>2</v>
      </c>
      <c r="BA47" s="47"/>
      <c r="BB47" s="108">
        <f t="shared" si="30"/>
        <v>25</v>
      </c>
      <c r="BC47" s="45">
        <f>BB47+Y47</f>
        <v>25</v>
      </c>
    </row>
    <row r="48" spans="1:55" ht="33.75" customHeight="1" x14ac:dyDescent="0.2">
      <c r="A48" s="96" t="s">
        <v>7</v>
      </c>
      <c r="B48" s="96" t="s">
        <v>120</v>
      </c>
      <c r="C48" s="93"/>
      <c r="D48" s="95"/>
      <c r="E48" s="95">
        <f t="shared" ref="E48:O48" si="31">E49</f>
        <v>89</v>
      </c>
      <c r="F48" s="93">
        <f t="shared" si="31"/>
        <v>0</v>
      </c>
      <c r="G48" s="93">
        <f t="shared" si="31"/>
        <v>0</v>
      </c>
      <c r="H48" s="93">
        <f t="shared" si="31"/>
        <v>0</v>
      </c>
      <c r="I48" s="93">
        <f t="shared" si="31"/>
        <v>0</v>
      </c>
      <c r="J48" s="93">
        <f t="shared" si="31"/>
        <v>0</v>
      </c>
      <c r="K48" s="93">
        <f t="shared" si="31"/>
        <v>0</v>
      </c>
      <c r="L48" s="93">
        <f t="shared" si="31"/>
        <v>0</v>
      </c>
      <c r="M48" s="93">
        <f t="shared" si="31"/>
        <v>0</v>
      </c>
      <c r="N48" s="93">
        <f t="shared" si="31"/>
        <v>0</v>
      </c>
      <c r="O48" s="94">
        <f t="shared" si="31"/>
        <v>0</v>
      </c>
      <c r="P48" s="93">
        <v>1</v>
      </c>
      <c r="Q48" s="93">
        <f t="shared" ref="Q48:W48" si="32">Q49</f>
        <v>0</v>
      </c>
      <c r="R48" s="93">
        <f t="shared" si="32"/>
        <v>0</v>
      </c>
      <c r="S48" s="94">
        <f t="shared" si="32"/>
        <v>0</v>
      </c>
      <c r="T48" s="95">
        <f t="shared" si="32"/>
        <v>0</v>
      </c>
      <c r="U48" s="95">
        <f t="shared" si="32"/>
        <v>0</v>
      </c>
      <c r="V48" s="95">
        <f t="shared" si="32"/>
        <v>0</v>
      </c>
      <c r="W48" s="95">
        <f t="shared" si="32"/>
        <v>0</v>
      </c>
      <c r="X48" s="95"/>
      <c r="Y48" s="208">
        <f t="shared" ref="Y48" si="33">Y49</f>
        <v>0</v>
      </c>
      <c r="Z48" s="57"/>
      <c r="AA48" s="57"/>
      <c r="AB48" s="93">
        <f t="shared" ref="AB48:AZ48" si="34">AB49</f>
        <v>89</v>
      </c>
      <c r="AC48" s="93">
        <f t="shared" si="34"/>
        <v>5</v>
      </c>
      <c r="AD48" s="93">
        <f t="shared" si="34"/>
        <v>5</v>
      </c>
      <c r="AE48" s="93">
        <f t="shared" si="34"/>
        <v>4</v>
      </c>
      <c r="AF48" s="93">
        <f t="shared" si="34"/>
        <v>4</v>
      </c>
      <c r="AG48" s="94">
        <f t="shared" si="34"/>
        <v>4</v>
      </c>
      <c r="AH48" s="93">
        <f t="shared" si="34"/>
        <v>4</v>
      </c>
      <c r="AI48" s="93">
        <f t="shared" si="34"/>
        <v>1</v>
      </c>
      <c r="AJ48" s="93">
        <f t="shared" si="34"/>
        <v>2</v>
      </c>
      <c r="AK48" s="93">
        <f t="shared" si="34"/>
        <v>4</v>
      </c>
      <c r="AL48" s="93">
        <f t="shared" si="34"/>
        <v>4</v>
      </c>
      <c r="AM48" s="93">
        <f t="shared" si="34"/>
        <v>4</v>
      </c>
      <c r="AN48" s="94">
        <f t="shared" si="34"/>
        <v>3</v>
      </c>
      <c r="AO48" s="93">
        <f t="shared" si="34"/>
        <v>5</v>
      </c>
      <c r="AP48" s="93">
        <f t="shared" si="34"/>
        <v>5</v>
      </c>
      <c r="AQ48" s="93">
        <f t="shared" si="34"/>
        <v>5</v>
      </c>
      <c r="AR48" s="94">
        <f t="shared" si="34"/>
        <v>2</v>
      </c>
      <c r="AS48" s="93">
        <f t="shared" si="34"/>
        <v>2</v>
      </c>
      <c r="AT48" s="93">
        <f t="shared" si="34"/>
        <v>2</v>
      </c>
      <c r="AU48" s="93">
        <f t="shared" si="34"/>
        <v>4</v>
      </c>
      <c r="AV48" s="94">
        <f t="shared" si="34"/>
        <v>3</v>
      </c>
      <c r="AW48" s="93">
        <f t="shared" si="34"/>
        <v>3</v>
      </c>
      <c r="AX48" s="93">
        <f t="shared" si="34"/>
        <v>5</v>
      </c>
      <c r="AY48" s="93">
        <f t="shared" si="34"/>
        <v>3</v>
      </c>
      <c r="AZ48" s="93">
        <f t="shared" si="34"/>
        <v>6</v>
      </c>
      <c r="BA48" s="95"/>
      <c r="BB48" s="46">
        <f>BB49</f>
        <v>89</v>
      </c>
      <c r="BC48" s="93">
        <f t="shared" ref="BC48:BC57" si="35">BB48+Y48</f>
        <v>89</v>
      </c>
    </row>
    <row r="49" spans="1:55" ht="46.5" customHeight="1" x14ac:dyDescent="0.2">
      <c r="A49" s="92" t="s">
        <v>13</v>
      </c>
      <c r="B49" s="92" t="s">
        <v>93</v>
      </c>
      <c r="C49" s="89"/>
      <c r="D49" s="89"/>
      <c r="E49" s="88">
        <f>E50+E52+E54+E56</f>
        <v>89</v>
      </c>
      <c r="F49" s="88">
        <f t="shared" ref="F49:W49" si="36">F50+F52+F54+F56</f>
        <v>0</v>
      </c>
      <c r="G49" s="88">
        <f t="shared" si="36"/>
        <v>0</v>
      </c>
      <c r="H49" s="88">
        <f t="shared" si="36"/>
        <v>0</v>
      </c>
      <c r="I49" s="88">
        <f t="shared" si="36"/>
        <v>0</v>
      </c>
      <c r="J49" s="88">
        <f t="shared" si="36"/>
        <v>0</v>
      </c>
      <c r="K49" s="88">
        <f t="shared" si="36"/>
        <v>0</v>
      </c>
      <c r="L49" s="88">
        <f t="shared" si="36"/>
        <v>0</v>
      </c>
      <c r="M49" s="88">
        <f t="shared" si="36"/>
        <v>0</v>
      </c>
      <c r="N49" s="88">
        <f t="shared" si="36"/>
        <v>0</v>
      </c>
      <c r="O49" s="88">
        <f t="shared" si="36"/>
        <v>0</v>
      </c>
      <c r="P49" s="88">
        <f t="shared" si="36"/>
        <v>0</v>
      </c>
      <c r="Q49" s="88">
        <f t="shared" si="36"/>
        <v>0</v>
      </c>
      <c r="R49" s="88">
        <f t="shared" si="36"/>
        <v>0</v>
      </c>
      <c r="S49" s="88">
        <f t="shared" si="36"/>
        <v>0</v>
      </c>
      <c r="T49" s="88">
        <f t="shared" si="36"/>
        <v>0</v>
      </c>
      <c r="U49" s="88">
        <f t="shared" si="36"/>
        <v>0</v>
      </c>
      <c r="V49" s="88">
        <f t="shared" si="36"/>
        <v>0</v>
      </c>
      <c r="W49" s="88">
        <f t="shared" si="36"/>
        <v>0</v>
      </c>
      <c r="X49" s="89"/>
      <c r="Y49" s="46">
        <f>Y50+Y52+Y54+Y56</f>
        <v>0</v>
      </c>
      <c r="Z49" s="57"/>
      <c r="AA49" s="57"/>
      <c r="AB49" s="88">
        <f>AB50+AB52+AB54+AB56</f>
        <v>89</v>
      </c>
      <c r="AC49" s="88">
        <f t="shared" ref="AC49:AZ49" si="37">AC50+AC52+AC54+AC56</f>
        <v>5</v>
      </c>
      <c r="AD49" s="88">
        <f t="shared" si="37"/>
        <v>5</v>
      </c>
      <c r="AE49" s="88">
        <f t="shared" si="37"/>
        <v>4</v>
      </c>
      <c r="AF49" s="88">
        <f t="shared" si="37"/>
        <v>4</v>
      </c>
      <c r="AG49" s="88">
        <f t="shared" si="37"/>
        <v>4</v>
      </c>
      <c r="AH49" s="88">
        <f t="shared" si="37"/>
        <v>4</v>
      </c>
      <c r="AI49" s="88">
        <f t="shared" si="37"/>
        <v>1</v>
      </c>
      <c r="AJ49" s="88">
        <f t="shared" si="37"/>
        <v>2</v>
      </c>
      <c r="AK49" s="88">
        <f t="shared" si="37"/>
        <v>4</v>
      </c>
      <c r="AL49" s="88">
        <f t="shared" si="37"/>
        <v>4</v>
      </c>
      <c r="AM49" s="88">
        <f t="shared" si="37"/>
        <v>4</v>
      </c>
      <c r="AN49" s="88">
        <f t="shared" si="37"/>
        <v>3</v>
      </c>
      <c r="AO49" s="88">
        <f t="shared" si="37"/>
        <v>5</v>
      </c>
      <c r="AP49" s="88">
        <f t="shared" si="37"/>
        <v>5</v>
      </c>
      <c r="AQ49" s="88">
        <f t="shared" si="37"/>
        <v>5</v>
      </c>
      <c r="AR49" s="88">
        <f t="shared" si="37"/>
        <v>2</v>
      </c>
      <c r="AS49" s="88">
        <f t="shared" si="37"/>
        <v>2</v>
      </c>
      <c r="AT49" s="88">
        <f t="shared" si="37"/>
        <v>2</v>
      </c>
      <c r="AU49" s="88">
        <f t="shared" si="37"/>
        <v>4</v>
      </c>
      <c r="AV49" s="88">
        <f t="shared" si="37"/>
        <v>3</v>
      </c>
      <c r="AW49" s="88">
        <f t="shared" si="37"/>
        <v>3</v>
      </c>
      <c r="AX49" s="88">
        <f t="shared" si="37"/>
        <v>5</v>
      </c>
      <c r="AY49" s="88">
        <f t="shared" si="37"/>
        <v>3</v>
      </c>
      <c r="AZ49" s="88">
        <f t="shared" si="37"/>
        <v>6</v>
      </c>
      <c r="BA49" s="89"/>
      <c r="BB49" s="46">
        <f>BB50+BB52+BB54+BB56</f>
        <v>89</v>
      </c>
      <c r="BC49" s="88">
        <f t="shared" si="35"/>
        <v>89</v>
      </c>
    </row>
    <row r="50" spans="1:55" ht="25.5" customHeight="1" x14ac:dyDescent="0.2">
      <c r="A50" s="623" t="s">
        <v>14</v>
      </c>
      <c r="B50" s="618" t="s">
        <v>94</v>
      </c>
      <c r="C50" s="622" t="s">
        <v>84</v>
      </c>
      <c r="D50" s="65" t="s">
        <v>118</v>
      </c>
      <c r="E50" s="79">
        <v>17</v>
      </c>
      <c r="F50" s="63">
        <v>0</v>
      </c>
      <c r="G50" s="85">
        <v>0</v>
      </c>
      <c r="H50" s="85">
        <v>0</v>
      </c>
      <c r="I50" s="84">
        <v>0</v>
      </c>
      <c r="J50" s="84">
        <v>0</v>
      </c>
      <c r="K50" s="84">
        <v>0</v>
      </c>
      <c r="L50" s="81">
        <v>0</v>
      </c>
      <c r="M50" s="83">
        <v>0</v>
      </c>
      <c r="N50" s="80">
        <v>0</v>
      </c>
      <c r="O50" s="81">
        <v>0</v>
      </c>
      <c r="P50" s="82">
        <v>0</v>
      </c>
      <c r="Q50" s="80">
        <v>0</v>
      </c>
      <c r="R50" s="80">
        <v>0</v>
      </c>
      <c r="S50" s="81">
        <v>0</v>
      </c>
      <c r="T50" s="80">
        <v>0</v>
      </c>
      <c r="U50" s="80">
        <v>0</v>
      </c>
      <c r="V50" s="80">
        <v>0</v>
      </c>
      <c r="W50" s="80">
        <v>0</v>
      </c>
      <c r="X50" s="58"/>
      <c r="Y50" s="46">
        <f>W50+V50+U50+T50+S50+R50+Q50+P50+O50+N50+M50+L50+K50+J50+I50+H50+G50</f>
        <v>0</v>
      </c>
      <c r="Z50" s="57"/>
      <c r="AA50" s="57"/>
      <c r="AB50" s="56">
        <f>E50-Y50</f>
        <v>17</v>
      </c>
      <c r="AC50" s="59">
        <v>1</v>
      </c>
      <c r="AD50" s="59">
        <v>2</v>
      </c>
      <c r="AE50" s="74">
        <v>1</v>
      </c>
      <c r="AF50" s="74">
        <v>1</v>
      </c>
      <c r="AG50" s="75">
        <v>1</v>
      </c>
      <c r="AH50" s="74">
        <v>1</v>
      </c>
      <c r="AI50" s="68">
        <v>0</v>
      </c>
      <c r="AJ50" s="68">
        <v>1</v>
      </c>
      <c r="AK50" s="69">
        <v>1</v>
      </c>
      <c r="AL50" s="69">
        <v>1</v>
      </c>
      <c r="AM50" s="73">
        <v>1</v>
      </c>
      <c r="AN50" s="70">
        <v>0</v>
      </c>
      <c r="AO50" s="73">
        <v>1</v>
      </c>
      <c r="AP50" s="69">
        <v>1</v>
      </c>
      <c r="AQ50" s="69">
        <v>1</v>
      </c>
      <c r="AR50" s="72">
        <v>0</v>
      </c>
      <c r="AS50" s="71">
        <v>0</v>
      </c>
      <c r="AT50" s="69">
        <v>0</v>
      </c>
      <c r="AU50" s="69">
        <v>0</v>
      </c>
      <c r="AV50" s="70">
        <v>0</v>
      </c>
      <c r="AW50" s="69">
        <v>0</v>
      </c>
      <c r="AX50" s="69">
        <v>1</v>
      </c>
      <c r="AY50" s="87">
        <v>0</v>
      </c>
      <c r="AZ50" s="86">
        <v>2</v>
      </c>
      <c r="BA50" s="47"/>
      <c r="BB50" s="46">
        <f>AZ50+AY50+AX50+AW50+AV50+AU50+AT50+AS50+AR50+AQ50+AP50+AO50+AN50+AM50+AL50+AK50+AJ50+AI50+AH50+AG50+AF50+AE50+AD50+AC50</f>
        <v>17</v>
      </c>
      <c r="BC50" s="335">
        <f t="shared" si="35"/>
        <v>17</v>
      </c>
    </row>
    <row r="51" spans="1:55" ht="27.75" customHeight="1" x14ac:dyDescent="0.2">
      <c r="A51" s="628"/>
      <c r="B51" s="626"/>
      <c r="C51" s="654"/>
      <c r="D51" s="78" t="s">
        <v>119</v>
      </c>
      <c r="E51" s="77">
        <v>9</v>
      </c>
      <c r="F51" s="59">
        <v>0</v>
      </c>
      <c r="G51" s="85">
        <v>0</v>
      </c>
      <c r="H51" s="85">
        <v>0</v>
      </c>
      <c r="I51" s="84">
        <v>0</v>
      </c>
      <c r="J51" s="84">
        <v>0</v>
      </c>
      <c r="K51" s="84">
        <v>0</v>
      </c>
      <c r="L51" s="81">
        <v>0</v>
      </c>
      <c r="M51" s="83">
        <v>0</v>
      </c>
      <c r="N51" s="80">
        <v>0</v>
      </c>
      <c r="O51" s="81">
        <v>0</v>
      </c>
      <c r="P51" s="82">
        <v>0</v>
      </c>
      <c r="Q51" s="80">
        <v>0</v>
      </c>
      <c r="R51" s="80">
        <v>0</v>
      </c>
      <c r="S51" s="81">
        <v>0</v>
      </c>
      <c r="T51" s="80">
        <v>0</v>
      </c>
      <c r="U51" s="80">
        <v>0</v>
      </c>
      <c r="V51" s="80">
        <v>0</v>
      </c>
      <c r="W51" s="80">
        <v>0</v>
      </c>
      <c r="X51" s="58"/>
      <c r="Y51" s="66">
        <f>W51+V51+U51+T51+S51+R51+Q51+P51+O51+N51+M51+L51+K51+J51+I51+H51+G51</f>
        <v>0</v>
      </c>
      <c r="Z51" s="57"/>
      <c r="AA51" s="57"/>
      <c r="AB51" s="76">
        <f>E51-Y51</f>
        <v>9</v>
      </c>
      <c r="AC51" s="59">
        <v>0</v>
      </c>
      <c r="AD51" s="59">
        <v>1</v>
      </c>
      <c r="AE51" s="74">
        <v>1</v>
      </c>
      <c r="AF51" s="74">
        <v>0</v>
      </c>
      <c r="AG51" s="75">
        <v>0</v>
      </c>
      <c r="AH51" s="74">
        <v>0</v>
      </c>
      <c r="AI51" s="68">
        <v>0</v>
      </c>
      <c r="AJ51" s="68">
        <v>1</v>
      </c>
      <c r="AK51" s="69">
        <v>1</v>
      </c>
      <c r="AL51" s="69">
        <v>0</v>
      </c>
      <c r="AM51" s="73">
        <v>0</v>
      </c>
      <c r="AN51" s="70">
        <v>0</v>
      </c>
      <c r="AO51" s="73">
        <v>0</v>
      </c>
      <c r="AP51" s="69">
        <v>1</v>
      </c>
      <c r="AQ51" s="69">
        <v>0</v>
      </c>
      <c r="AR51" s="72">
        <v>0</v>
      </c>
      <c r="AS51" s="71">
        <v>0</v>
      </c>
      <c r="AT51" s="69">
        <v>1</v>
      </c>
      <c r="AU51" s="69">
        <v>0</v>
      </c>
      <c r="AV51" s="70">
        <v>1</v>
      </c>
      <c r="AW51" s="69">
        <v>1</v>
      </c>
      <c r="AX51" s="69">
        <v>0</v>
      </c>
      <c r="AY51" s="68">
        <v>0</v>
      </c>
      <c r="AZ51" s="67">
        <v>1</v>
      </c>
      <c r="BA51" s="47"/>
      <c r="BB51" s="66">
        <f t="shared" ref="BB51:BB57" si="38">AZ51+AY51+AX51+AW51+AV51+AU51+AT51+AS51+AR51+AQ51+AP51+AO51+AN51+AM51+AL51+AK51+AJ51+AI51+AH51+AG51+AF51+AE51+AD51+AC51</f>
        <v>9</v>
      </c>
      <c r="BC51" s="45">
        <f t="shared" si="35"/>
        <v>9</v>
      </c>
    </row>
    <row r="52" spans="1:55" ht="27.75" customHeight="1" x14ac:dyDescent="0.2">
      <c r="A52" s="623" t="s">
        <v>42</v>
      </c>
      <c r="B52" s="618" t="s">
        <v>95</v>
      </c>
      <c r="C52" s="654"/>
      <c r="D52" s="65" t="s">
        <v>118</v>
      </c>
      <c r="E52" s="63">
        <v>34</v>
      </c>
      <c r="F52" s="63">
        <v>0</v>
      </c>
      <c r="G52" s="85">
        <v>0</v>
      </c>
      <c r="H52" s="85">
        <v>0</v>
      </c>
      <c r="I52" s="84">
        <v>0</v>
      </c>
      <c r="J52" s="84">
        <v>0</v>
      </c>
      <c r="K52" s="84">
        <v>0</v>
      </c>
      <c r="L52" s="81">
        <v>0</v>
      </c>
      <c r="M52" s="323">
        <v>0</v>
      </c>
      <c r="N52" s="80">
        <v>0</v>
      </c>
      <c r="O52" s="81">
        <v>0</v>
      </c>
      <c r="P52" s="82">
        <v>0</v>
      </c>
      <c r="Q52" s="80">
        <v>0</v>
      </c>
      <c r="R52" s="80">
        <v>0</v>
      </c>
      <c r="S52" s="81">
        <v>0</v>
      </c>
      <c r="T52" s="80">
        <v>0</v>
      </c>
      <c r="U52" s="80">
        <v>0</v>
      </c>
      <c r="V52" s="80">
        <v>0</v>
      </c>
      <c r="W52" s="80">
        <v>0</v>
      </c>
      <c r="X52" s="58"/>
      <c r="Y52" s="46">
        <f t="shared" ref="Y52:Y53" si="39">W52+V52+U52+T52+S52+R52+Q52+P52+O52+N52+M52+L52+K52+J52+I52+H52+G52</f>
        <v>0</v>
      </c>
      <c r="Z52" s="57"/>
      <c r="AA52" s="57"/>
      <c r="AB52" s="56">
        <f t="shared" ref="AB52:AB53" si="40">E52-Y52</f>
        <v>34</v>
      </c>
      <c r="AC52" s="59">
        <v>2</v>
      </c>
      <c r="AD52" s="59">
        <v>1</v>
      </c>
      <c r="AE52" s="74">
        <v>1</v>
      </c>
      <c r="AF52" s="74">
        <v>1</v>
      </c>
      <c r="AG52" s="75">
        <v>1</v>
      </c>
      <c r="AH52" s="74">
        <v>1</v>
      </c>
      <c r="AI52" s="68">
        <v>1</v>
      </c>
      <c r="AJ52" s="68">
        <v>1</v>
      </c>
      <c r="AK52" s="69">
        <v>1</v>
      </c>
      <c r="AL52" s="69">
        <v>1</v>
      </c>
      <c r="AM52" s="73">
        <v>1</v>
      </c>
      <c r="AN52" s="70">
        <v>2</v>
      </c>
      <c r="AO52" s="73">
        <v>2</v>
      </c>
      <c r="AP52" s="69">
        <v>2</v>
      </c>
      <c r="AQ52" s="69">
        <v>2</v>
      </c>
      <c r="AR52" s="72">
        <v>2</v>
      </c>
      <c r="AS52" s="71">
        <v>2</v>
      </c>
      <c r="AT52" s="69">
        <v>1</v>
      </c>
      <c r="AU52" s="69">
        <v>2</v>
      </c>
      <c r="AV52" s="70">
        <v>1</v>
      </c>
      <c r="AW52" s="69">
        <v>2</v>
      </c>
      <c r="AX52" s="69">
        <v>1</v>
      </c>
      <c r="AY52" s="68">
        <v>1</v>
      </c>
      <c r="AZ52" s="67">
        <v>2</v>
      </c>
      <c r="BA52" s="47"/>
      <c r="BB52" s="46">
        <f t="shared" si="38"/>
        <v>34</v>
      </c>
      <c r="BC52" s="335">
        <f t="shared" si="35"/>
        <v>34</v>
      </c>
    </row>
    <row r="53" spans="1:55" ht="27.75" customHeight="1" x14ac:dyDescent="0.2">
      <c r="A53" s="624"/>
      <c r="B53" s="619"/>
      <c r="C53" s="654"/>
      <c r="D53" s="78" t="s">
        <v>119</v>
      </c>
      <c r="E53" s="59">
        <v>17</v>
      </c>
      <c r="F53" s="59">
        <v>0</v>
      </c>
      <c r="G53" s="85">
        <v>0</v>
      </c>
      <c r="H53" s="85">
        <v>0</v>
      </c>
      <c r="I53" s="84">
        <v>0</v>
      </c>
      <c r="J53" s="84">
        <v>0</v>
      </c>
      <c r="K53" s="84">
        <v>0</v>
      </c>
      <c r="L53" s="81">
        <v>0</v>
      </c>
      <c r="M53" s="323">
        <v>0</v>
      </c>
      <c r="N53" s="80">
        <v>0</v>
      </c>
      <c r="O53" s="81">
        <v>0</v>
      </c>
      <c r="P53" s="82">
        <v>0</v>
      </c>
      <c r="Q53" s="80">
        <v>0</v>
      </c>
      <c r="R53" s="80">
        <v>0</v>
      </c>
      <c r="S53" s="81">
        <v>0</v>
      </c>
      <c r="T53" s="80">
        <v>0</v>
      </c>
      <c r="U53" s="80">
        <v>0</v>
      </c>
      <c r="V53" s="80">
        <v>0</v>
      </c>
      <c r="W53" s="80">
        <v>0</v>
      </c>
      <c r="X53" s="58"/>
      <c r="Y53" s="66">
        <f t="shared" si="39"/>
        <v>0</v>
      </c>
      <c r="Z53" s="57"/>
      <c r="AA53" s="57"/>
      <c r="AB53" s="76">
        <f t="shared" si="40"/>
        <v>17</v>
      </c>
      <c r="AC53" s="59">
        <v>1</v>
      </c>
      <c r="AD53" s="59">
        <v>1</v>
      </c>
      <c r="AE53" s="74">
        <v>1</v>
      </c>
      <c r="AF53" s="74">
        <v>0</v>
      </c>
      <c r="AG53" s="75">
        <v>1</v>
      </c>
      <c r="AH53" s="74">
        <v>0</v>
      </c>
      <c r="AI53" s="68">
        <v>0</v>
      </c>
      <c r="AJ53" s="68">
        <v>0</v>
      </c>
      <c r="AK53" s="69">
        <v>1</v>
      </c>
      <c r="AL53" s="69">
        <v>0</v>
      </c>
      <c r="AM53" s="73">
        <v>1</v>
      </c>
      <c r="AN53" s="70">
        <v>0</v>
      </c>
      <c r="AO53" s="73">
        <v>1</v>
      </c>
      <c r="AP53" s="69">
        <v>1</v>
      </c>
      <c r="AQ53" s="69">
        <v>1</v>
      </c>
      <c r="AR53" s="72">
        <v>0</v>
      </c>
      <c r="AS53" s="71">
        <v>1</v>
      </c>
      <c r="AT53" s="69">
        <v>0</v>
      </c>
      <c r="AU53" s="69">
        <v>1</v>
      </c>
      <c r="AV53" s="70">
        <v>1</v>
      </c>
      <c r="AW53" s="69">
        <v>1</v>
      </c>
      <c r="AX53" s="69">
        <v>1</v>
      </c>
      <c r="AY53" s="68">
        <v>1</v>
      </c>
      <c r="AZ53" s="67">
        <v>2</v>
      </c>
      <c r="BA53" s="47"/>
      <c r="BB53" s="66">
        <f t="shared" si="38"/>
        <v>17</v>
      </c>
      <c r="BC53" s="45">
        <f t="shared" si="35"/>
        <v>17</v>
      </c>
    </row>
    <row r="54" spans="1:55" ht="21.75" customHeight="1" x14ac:dyDescent="0.2">
      <c r="A54" s="623" t="s">
        <v>96</v>
      </c>
      <c r="B54" s="618" t="s">
        <v>97</v>
      </c>
      <c r="C54" s="655"/>
      <c r="D54" s="65" t="s">
        <v>118</v>
      </c>
      <c r="E54" s="199">
        <v>22</v>
      </c>
      <c r="F54" s="63">
        <v>0</v>
      </c>
      <c r="G54" s="59">
        <v>0</v>
      </c>
      <c r="H54" s="59">
        <v>0</v>
      </c>
      <c r="I54" s="59">
        <v>0</v>
      </c>
      <c r="J54" s="59">
        <v>0</v>
      </c>
      <c r="K54" s="59">
        <v>0</v>
      </c>
      <c r="L54" s="60">
        <v>0</v>
      </c>
      <c r="M54" s="62">
        <v>0</v>
      </c>
      <c r="N54" s="59">
        <v>0</v>
      </c>
      <c r="O54" s="60">
        <v>0</v>
      </c>
      <c r="P54" s="61">
        <v>0</v>
      </c>
      <c r="Q54" s="59">
        <v>0</v>
      </c>
      <c r="R54" s="59">
        <v>0</v>
      </c>
      <c r="S54" s="60">
        <v>0</v>
      </c>
      <c r="T54" s="59">
        <v>0</v>
      </c>
      <c r="U54" s="59">
        <v>0</v>
      </c>
      <c r="V54" s="59">
        <v>0</v>
      </c>
      <c r="W54" s="59">
        <v>0</v>
      </c>
      <c r="X54" s="58"/>
      <c r="Y54" s="46">
        <f>W54+V54+U54+T54+S54+R54+Q54+P54+O54+N54+M54+L54+K54+J54+I54+H54+G54</f>
        <v>0</v>
      </c>
      <c r="Z54" s="57"/>
      <c r="AA54" s="57"/>
      <c r="AB54" s="56">
        <f>E54-Y54</f>
        <v>22</v>
      </c>
      <c r="AC54" s="59">
        <v>1</v>
      </c>
      <c r="AD54" s="59">
        <v>1</v>
      </c>
      <c r="AE54" s="74">
        <v>1</v>
      </c>
      <c r="AF54" s="74">
        <v>1</v>
      </c>
      <c r="AG54" s="75">
        <v>1</v>
      </c>
      <c r="AH54" s="74">
        <v>1</v>
      </c>
      <c r="AI54" s="68">
        <v>0</v>
      </c>
      <c r="AJ54" s="68">
        <v>0</v>
      </c>
      <c r="AK54" s="69">
        <v>1</v>
      </c>
      <c r="AL54" s="69">
        <v>1</v>
      </c>
      <c r="AM54" s="73">
        <v>1</v>
      </c>
      <c r="AN54" s="70">
        <v>0</v>
      </c>
      <c r="AO54" s="73">
        <v>1</v>
      </c>
      <c r="AP54" s="69">
        <v>1</v>
      </c>
      <c r="AQ54" s="69">
        <v>1</v>
      </c>
      <c r="AR54" s="72">
        <v>0</v>
      </c>
      <c r="AS54" s="71">
        <v>0</v>
      </c>
      <c r="AT54" s="69">
        <v>0</v>
      </c>
      <c r="AU54" s="69">
        <v>1</v>
      </c>
      <c r="AV54" s="70">
        <v>1</v>
      </c>
      <c r="AW54" s="69">
        <v>1</v>
      </c>
      <c r="AX54" s="69">
        <v>3</v>
      </c>
      <c r="AY54" s="68">
        <v>2</v>
      </c>
      <c r="AZ54" s="69">
        <v>2</v>
      </c>
      <c r="BA54" s="47"/>
      <c r="BB54" s="46">
        <f t="shared" si="38"/>
        <v>22</v>
      </c>
      <c r="BC54" s="335">
        <f t="shared" si="35"/>
        <v>22</v>
      </c>
    </row>
    <row r="55" spans="1:55" ht="29.25" customHeight="1" x14ac:dyDescent="0.2">
      <c r="A55" s="628"/>
      <c r="B55" s="626"/>
      <c r="C55" s="655"/>
      <c r="D55" s="78" t="s">
        <v>119</v>
      </c>
      <c r="E55" s="77">
        <v>11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60">
        <v>0</v>
      </c>
      <c r="M55" s="62">
        <v>0</v>
      </c>
      <c r="N55" s="59">
        <v>0</v>
      </c>
      <c r="O55" s="60">
        <v>0</v>
      </c>
      <c r="P55" s="61">
        <v>0</v>
      </c>
      <c r="Q55" s="59">
        <v>0</v>
      </c>
      <c r="R55" s="59">
        <v>0</v>
      </c>
      <c r="S55" s="60">
        <v>0</v>
      </c>
      <c r="T55" s="59">
        <v>0</v>
      </c>
      <c r="U55" s="59">
        <v>0</v>
      </c>
      <c r="V55" s="59">
        <v>0</v>
      </c>
      <c r="W55" s="59">
        <v>0</v>
      </c>
      <c r="X55" s="58"/>
      <c r="Y55" s="66">
        <f>W55+V55+U55+T55+S55+N55+M55+K55+J55+G55</f>
        <v>0</v>
      </c>
      <c r="Z55" s="57"/>
      <c r="AA55" s="57"/>
      <c r="AB55" s="76">
        <f>E55-Y55</f>
        <v>11</v>
      </c>
      <c r="AC55" s="59">
        <v>1</v>
      </c>
      <c r="AD55" s="59">
        <v>0</v>
      </c>
      <c r="AE55" s="74">
        <v>1</v>
      </c>
      <c r="AF55" s="74">
        <v>0</v>
      </c>
      <c r="AG55" s="75">
        <v>1</v>
      </c>
      <c r="AH55" s="74">
        <v>0</v>
      </c>
      <c r="AI55" s="68">
        <v>0</v>
      </c>
      <c r="AJ55" s="68">
        <v>0</v>
      </c>
      <c r="AK55" s="69">
        <v>1</v>
      </c>
      <c r="AL55" s="69">
        <v>0</v>
      </c>
      <c r="AM55" s="73">
        <v>1</v>
      </c>
      <c r="AN55" s="70">
        <v>0</v>
      </c>
      <c r="AO55" s="73">
        <v>1</v>
      </c>
      <c r="AP55" s="69">
        <v>0</v>
      </c>
      <c r="AQ55" s="69">
        <v>0</v>
      </c>
      <c r="AR55" s="72">
        <v>0</v>
      </c>
      <c r="AS55" s="71">
        <v>0</v>
      </c>
      <c r="AT55" s="69">
        <v>0</v>
      </c>
      <c r="AU55" s="69">
        <v>1</v>
      </c>
      <c r="AV55" s="70">
        <v>0</v>
      </c>
      <c r="AW55" s="69">
        <v>1</v>
      </c>
      <c r="AX55" s="69">
        <v>1</v>
      </c>
      <c r="AY55" s="68">
        <v>2</v>
      </c>
      <c r="AZ55" s="69">
        <v>0</v>
      </c>
      <c r="BA55" s="47"/>
      <c r="BB55" s="66">
        <f t="shared" si="38"/>
        <v>11</v>
      </c>
      <c r="BC55" s="45">
        <f t="shared" si="35"/>
        <v>11</v>
      </c>
    </row>
    <row r="56" spans="1:55" ht="29.25" customHeight="1" x14ac:dyDescent="0.2">
      <c r="A56" s="623" t="s">
        <v>105</v>
      </c>
      <c r="B56" s="618" t="s">
        <v>106</v>
      </c>
      <c r="C56" s="655"/>
      <c r="D56" s="78" t="s">
        <v>118</v>
      </c>
      <c r="E56" s="64">
        <v>16</v>
      </c>
      <c r="F56" s="63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60">
        <v>0</v>
      </c>
      <c r="M56" s="62">
        <v>0</v>
      </c>
      <c r="N56" s="59">
        <v>0</v>
      </c>
      <c r="O56" s="60">
        <v>0</v>
      </c>
      <c r="P56" s="61">
        <v>0</v>
      </c>
      <c r="Q56" s="59">
        <v>0</v>
      </c>
      <c r="R56" s="59">
        <v>0</v>
      </c>
      <c r="S56" s="60">
        <v>0</v>
      </c>
      <c r="T56" s="59">
        <v>0</v>
      </c>
      <c r="U56" s="59">
        <v>0</v>
      </c>
      <c r="V56" s="59">
        <v>0</v>
      </c>
      <c r="W56" s="59">
        <v>0</v>
      </c>
      <c r="X56" s="58"/>
      <c r="Y56" s="46">
        <f t="shared" ref="Y56:Y57" si="41">W56+V56+U56+T56+S56+N56+M56+K56+J56+G56</f>
        <v>0</v>
      </c>
      <c r="Z56" s="57"/>
      <c r="AA56" s="57"/>
      <c r="AB56" s="56">
        <f t="shared" ref="AB56:AB57" si="42">E56-Y56</f>
        <v>16</v>
      </c>
      <c r="AC56" s="59">
        <v>1</v>
      </c>
      <c r="AD56" s="59">
        <v>1</v>
      </c>
      <c r="AE56" s="74">
        <v>1</v>
      </c>
      <c r="AF56" s="74">
        <v>1</v>
      </c>
      <c r="AG56" s="75">
        <v>1</v>
      </c>
      <c r="AH56" s="74">
        <v>1</v>
      </c>
      <c r="AI56" s="68">
        <v>0</v>
      </c>
      <c r="AJ56" s="68">
        <v>0</v>
      </c>
      <c r="AK56" s="69">
        <v>1</v>
      </c>
      <c r="AL56" s="69">
        <v>1</v>
      </c>
      <c r="AM56" s="73">
        <v>1</v>
      </c>
      <c r="AN56" s="70">
        <v>1</v>
      </c>
      <c r="AO56" s="73">
        <v>1</v>
      </c>
      <c r="AP56" s="69">
        <v>1</v>
      </c>
      <c r="AQ56" s="69">
        <v>1</v>
      </c>
      <c r="AR56" s="72">
        <v>0</v>
      </c>
      <c r="AS56" s="50">
        <v>0</v>
      </c>
      <c r="AT56" s="47">
        <v>1</v>
      </c>
      <c r="AU56" s="47">
        <v>1</v>
      </c>
      <c r="AV56" s="49">
        <v>1</v>
      </c>
      <c r="AW56" s="47">
        <v>0</v>
      </c>
      <c r="AX56" s="47">
        <v>0</v>
      </c>
      <c r="AY56" s="48">
        <v>0</v>
      </c>
      <c r="AZ56" s="69">
        <v>0</v>
      </c>
      <c r="BA56" s="47"/>
      <c r="BB56" s="46">
        <f t="shared" si="38"/>
        <v>16</v>
      </c>
      <c r="BC56" s="335">
        <f t="shared" si="35"/>
        <v>16</v>
      </c>
    </row>
    <row r="57" spans="1:55" ht="36.75" customHeight="1" x14ac:dyDescent="0.2">
      <c r="A57" s="624"/>
      <c r="B57" s="619"/>
      <c r="C57" s="476"/>
      <c r="D57" s="78" t="s">
        <v>119</v>
      </c>
      <c r="E57" s="77">
        <v>8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60">
        <v>0</v>
      </c>
      <c r="M57" s="62">
        <v>0</v>
      </c>
      <c r="N57" s="59">
        <v>0</v>
      </c>
      <c r="O57" s="60">
        <v>0</v>
      </c>
      <c r="P57" s="61">
        <v>0</v>
      </c>
      <c r="Q57" s="59">
        <v>0</v>
      </c>
      <c r="R57" s="59">
        <v>0</v>
      </c>
      <c r="S57" s="60">
        <v>0</v>
      </c>
      <c r="T57" s="59">
        <v>0</v>
      </c>
      <c r="U57" s="59">
        <v>0</v>
      </c>
      <c r="V57" s="59">
        <v>0</v>
      </c>
      <c r="W57" s="59">
        <v>0</v>
      </c>
      <c r="X57" s="58"/>
      <c r="Y57" s="66">
        <f t="shared" si="41"/>
        <v>0</v>
      </c>
      <c r="Z57" s="57"/>
      <c r="AA57" s="57"/>
      <c r="AB57" s="76">
        <f t="shared" si="42"/>
        <v>8</v>
      </c>
      <c r="AC57" s="59">
        <v>1</v>
      </c>
      <c r="AD57" s="59">
        <v>0</v>
      </c>
      <c r="AE57" s="74">
        <v>0</v>
      </c>
      <c r="AF57" s="74">
        <v>0</v>
      </c>
      <c r="AG57" s="75">
        <v>1</v>
      </c>
      <c r="AH57" s="74">
        <v>0</v>
      </c>
      <c r="AI57" s="68">
        <v>0</v>
      </c>
      <c r="AJ57" s="68">
        <v>0</v>
      </c>
      <c r="AK57" s="69">
        <v>1</v>
      </c>
      <c r="AL57" s="69">
        <v>0</v>
      </c>
      <c r="AM57" s="73">
        <v>1</v>
      </c>
      <c r="AN57" s="70">
        <v>0</v>
      </c>
      <c r="AO57" s="73">
        <v>1</v>
      </c>
      <c r="AP57" s="69">
        <v>0</v>
      </c>
      <c r="AQ57" s="69">
        <v>1</v>
      </c>
      <c r="AR57" s="72">
        <v>0</v>
      </c>
      <c r="AS57" s="50"/>
      <c r="AT57" s="47">
        <v>1</v>
      </c>
      <c r="AU57" s="47">
        <v>1</v>
      </c>
      <c r="AV57" s="49">
        <v>0</v>
      </c>
      <c r="AW57" s="47">
        <v>0</v>
      </c>
      <c r="AX57" s="47">
        <v>0</v>
      </c>
      <c r="AY57" s="48">
        <v>0</v>
      </c>
      <c r="AZ57" s="69">
        <v>0</v>
      </c>
      <c r="BA57" s="47"/>
      <c r="BB57" s="66">
        <f t="shared" si="38"/>
        <v>8</v>
      </c>
      <c r="BC57" s="45">
        <f t="shared" si="35"/>
        <v>8</v>
      </c>
    </row>
    <row r="58" spans="1:55" ht="15.75" x14ac:dyDescent="0.2">
      <c r="A58" s="644" t="s">
        <v>117</v>
      </c>
      <c r="B58" s="644"/>
      <c r="C58" s="644"/>
      <c r="D58" s="644"/>
      <c r="E58" s="43">
        <f>E48+E43+E9</f>
        <v>1440</v>
      </c>
      <c r="F58" s="43">
        <f>F56+F54+F52+F50+F46+F44+F41+F39+F37+F34+F32+F30+F28+F26+F23+F21+F19+F17+F15+F13+F11</f>
        <v>612</v>
      </c>
      <c r="G58" s="43">
        <f t="shared" ref="G58:W58" si="43">G56+G54+G52+G50+G46+G44+G41+G39+G37+G34+G32+G30+G28+G26+G23+G21+G19+G17+G15+G13+G11</f>
        <v>36</v>
      </c>
      <c r="H58" s="43">
        <f t="shared" si="43"/>
        <v>36</v>
      </c>
      <c r="I58" s="43">
        <f t="shared" si="43"/>
        <v>36</v>
      </c>
      <c r="J58" s="43">
        <f t="shared" si="43"/>
        <v>36</v>
      </c>
      <c r="K58" s="43">
        <f t="shared" si="43"/>
        <v>36</v>
      </c>
      <c r="L58" s="43">
        <f t="shared" si="43"/>
        <v>36</v>
      </c>
      <c r="M58" s="43">
        <f t="shared" si="43"/>
        <v>36</v>
      </c>
      <c r="N58" s="43">
        <f t="shared" si="43"/>
        <v>36</v>
      </c>
      <c r="O58" s="43">
        <f t="shared" si="43"/>
        <v>36</v>
      </c>
      <c r="P58" s="43">
        <f t="shared" si="43"/>
        <v>30</v>
      </c>
      <c r="Q58" s="43">
        <f t="shared" si="43"/>
        <v>36</v>
      </c>
      <c r="R58" s="43">
        <f t="shared" si="43"/>
        <v>36</v>
      </c>
      <c r="S58" s="43">
        <f t="shared" si="43"/>
        <v>36</v>
      </c>
      <c r="T58" s="43">
        <f t="shared" si="43"/>
        <v>36</v>
      </c>
      <c r="U58" s="43">
        <f t="shared" si="43"/>
        <v>36</v>
      </c>
      <c r="V58" s="43">
        <f t="shared" si="43"/>
        <v>36</v>
      </c>
      <c r="W58" s="43">
        <f t="shared" si="43"/>
        <v>36</v>
      </c>
      <c r="X58" s="43"/>
      <c r="Y58" s="43">
        <f>Y48+Y43+Y9</f>
        <v>606</v>
      </c>
      <c r="Z58" s="44"/>
      <c r="AA58" s="44"/>
      <c r="AB58" s="43">
        <f>AB56+AB54+AB52+AB50+AB46+AB44+AB41+AB39+AB37+AB34+AB32+AB30+AB28+AB26+AB23+AB21+AB19+AB17+AB15+AB13+AB11</f>
        <v>834</v>
      </c>
      <c r="AC58" s="43">
        <f t="shared" ref="AC58:AZ58" si="44">AC56+AC54+AC52+AC50+AC46+AC44+AC41+AC39+AC37+AC34+AC32+AC30+AC28+AC26+AC23+AC21+AC19+AC17+AC15+AC13+AC11</f>
        <v>36</v>
      </c>
      <c r="AD58" s="43">
        <f t="shared" si="44"/>
        <v>36</v>
      </c>
      <c r="AE58" s="43">
        <f t="shared" si="44"/>
        <v>36</v>
      </c>
      <c r="AF58" s="43">
        <f t="shared" si="44"/>
        <v>36</v>
      </c>
      <c r="AG58" s="43">
        <f t="shared" si="44"/>
        <v>36</v>
      </c>
      <c r="AH58" s="43">
        <f t="shared" si="44"/>
        <v>36</v>
      </c>
      <c r="AI58" s="43">
        <f t="shared" si="44"/>
        <v>30</v>
      </c>
      <c r="AJ58" s="43">
        <f t="shared" si="44"/>
        <v>30</v>
      </c>
      <c r="AK58" s="43">
        <f t="shared" si="44"/>
        <v>36</v>
      </c>
      <c r="AL58" s="43">
        <f t="shared" si="44"/>
        <v>36</v>
      </c>
      <c r="AM58" s="43">
        <f t="shared" si="44"/>
        <v>36</v>
      </c>
      <c r="AN58" s="43">
        <f t="shared" si="44"/>
        <v>36</v>
      </c>
      <c r="AO58" s="43">
        <f t="shared" si="44"/>
        <v>36</v>
      </c>
      <c r="AP58" s="43">
        <f t="shared" si="44"/>
        <v>36</v>
      </c>
      <c r="AQ58" s="43">
        <f t="shared" si="44"/>
        <v>36</v>
      </c>
      <c r="AR58" s="43">
        <f t="shared" si="44"/>
        <v>30</v>
      </c>
      <c r="AS58" s="43">
        <f t="shared" si="44"/>
        <v>30</v>
      </c>
      <c r="AT58" s="43">
        <f t="shared" si="44"/>
        <v>36</v>
      </c>
      <c r="AU58" s="43">
        <f t="shared" si="44"/>
        <v>36</v>
      </c>
      <c r="AV58" s="43">
        <f t="shared" si="44"/>
        <v>36</v>
      </c>
      <c r="AW58" s="43">
        <f t="shared" si="44"/>
        <v>36</v>
      </c>
      <c r="AX58" s="43">
        <f t="shared" si="44"/>
        <v>36</v>
      </c>
      <c r="AY58" s="43">
        <f t="shared" si="44"/>
        <v>30</v>
      </c>
      <c r="AZ58" s="43">
        <f t="shared" si="44"/>
        <v>36</v>
      </c>
      <c r="BA58" s="212"/>
      <c r="BB58" s="43">
        <f>BB56+BB54+BB52+BB50+BB46+BB44+BB41+BB39+BB37+BB34+BB32+BB30+BB28+BB26+BB23+BB21+BB19+BB17+BB15+BB13+BB11</f>
        <v>834</v>
      </c>
      <c r="BC58" s="43">
        <f>BB58+Y58</f>
        <v>1440</v>
      </c>
    </row>
    <row r="59" spans="1:55" ht="15.75" x14ac:dyDescent="0.2">
      <c r="A59" s="645" t="s">
        <v>116</v>
      </c>
      <c r="B59" s="645"/>
      <c r="C59" s="645"/>
      <c r="D59" s="645"/>
      <c r="E59" s="43">
        <f>E57+E55+E53+E51+E47+E45+E40+E38+E35+E33+E31+E29+E27+E24+E22+E20+E18+E16+E14+E12</f>
        <v>711</v>
      </c>
      <c r="F59" s="43">
        <f t="shared" ref="F59:Y59" si="45">F57+F55+F53+F51+F47+F45+F40+F38+F35+F33+F31+F29+F27+F24+F22+F20+F18+F16+F14+F12</f>
        <v>288</v>
      </c>
      <c r="G59" s="43">
        <f t="shared" si="45"/>
        <v>17</v>
      </c>
      <c r="H59" s="43">
        <f t="shared" si="45"/>
        <v>17</v>
      </c>
      <c r="I59" s="43">
        <f t="shared" si="45"/>
        <v>17</v>
      </c>
      <c r="J59" s="43">
        <f t="shared" si="45"/>
        <v>18</v>
      </c>
      <c r="K59" s="43">
        <f t="shared" si="45"/>
        <v>17</v>
      </c>
      <c r="L59" s="43">
        <f t="shared" si="45"/>
        <v>18</v>
      </c>
      <c r="M59" s="43">
        <f t="shared" si="45"/>
        <v>17</v>
      </c>
      <c r="N59" s="43">
        <f t="shared" si="45"/>
        <v>17</v>
      </c>
      <c r="O59" s="43">
        <f t="shared" si="45"/>
        <v>17</v>
      </c>
      <c r="P59" s="43">
        <f t="shared" si="45"/>
        <v>15</v>
      </c>
      <c r="Q59" s="43">
        <f t="shared" si="45"/>
        <v>18</v>
      </c>
      <c r="R59" s="43">
        <f t="shared" si="45"/>
        <v>16</v>
      </c>
      <c r="S59" s="43">
        <f t="shared" si="45"/>
        <v>17</v>
      </c>
      <c r="T59" s="43">
        <f t="shared" si="45"/>
        <v>17</v>
      </c>
      <c r="U59" s="43">
        <f t="shared" si="45"/>
        <v>16</v>
      </c>
      <c r="V59" s="43">
        <f t="shared" si="45"/>
        <v>17</v>
      </c>
      <c r="W59" s="43">
        <f t="shared" si="45"/>
        <v>15</v>
      </c>
      <c r="X59" s="43"/>
      <c r="Y59" s="43">
        <f t="shared" si="45"/>
        <v>286</v>
      </c>
      <c r="Z59" s="44"/>
      <c r="AA59" s="44"/>
      <c r="AB59" s="43">
        <f>AB57+AB55+AB53+AB51+AB47+AB45+AB42+AB40+AB38+AB35+AB33+AB31+AB29+AB27+AB24+AB22+AB20+AB18+AB16+AB14+AB12</f>
        <v>425</v>
      </c>
      <c r="AC59" s="43">
        <f t="shared" ref="AC59:AZ59" si="46">AC57+AC55+AC53+AC51+AC47+AC45+AC42+AC40+AC38+AC35+AC33+AC31+AC29+AC27+AC24+AC22+AC20+AC18+AC16+AC14+AC12</f>
        <v>18</v>
      </c>
      <c r="AD59" s="43">
        <f t="shared" si="46"/>
        <v>18</v>
      </c>
      <c r="AE59" s="43">
        <f t="shared" si="46"/>
        <v>18</v>
      </c>
      <c r="AF59" s="43">
        <f t="shared" si="46"/>
        <v>18</v>
      </c>
      <c r="AG59" s="43">
        <f t="shared" si="46"/>
        <v>18</v>
      </c>
      <c r="AH59" s="43">
        <f t="shared" si="46"/>
        <v>18</v>
      </c>
      <c r="AI59" s="43">
        <f t="shared" si="46"/>
        <v>15</v>
      </c>
      <c r="AJ59" s="43">
        <f t="shared" si="46"/>
        <v>15</v>
      </c>
      <c r="AK59" s="43">
        <f t="shared" si="46"/>
        <v>18</v>
      </c>
      <c r="AL59" s="43">
        <f t="shared" si="46"/>
        <v>18</v>
      </c>
      <c r="AM59" s="43">
        <f t="shared" si="46"/>
        <v>21</v>
      </c>
      <c r="AN59" s="43">
        <f t="shared" si="46"/>
        <v>19</v>
      </c>
      <c r="AO59" s="43">
        <f t="shared" si="46"/>
        <v>19</v>
      </c>
      <c r="AP59" s="43">
        <f t="shared" si="46"/>
        <v>18</v>
      </c>
      <c r="AQ59" s="43">
        <f t="shared" si="46"/>
        <v>18</v>
      </c>
      <c r="AR59" s="43">
        <f t="shared" si="46"/>
        <v>15</v>
      </c>
      <c r="AS59" s="43">
        <f t="shared" si="46"/>
        <v>15</v>
      </c>
      <c r="AT59" s="43">
        <f t="shared" si="46"/>
        <v>18</v>
      </c>
      <c r="AU59" s="43">
        <f t="shared" si="46"/>
        <v>18</v>
      </c>
      <c r="AV59" s="43">
        <f t="shared" si="46"/>
        <v>18</v>
      </c>
      <c r="AW59" s="43">
        <f t="shared" si="46"/>
        <v>18</v>
      </c>
      <c r="AX59" s="43">
        <f t="shared" si="46"/>
        <v>18</v>
      </c>
      <c r="AY59" s="43">
        <f t="shared" si="46"/>
        <v>18</v>
      </c>
      <c r="AZ59" s="43">
        <f t="shared" si="46"/>
        <v>18</v>
      </c>
      <c r="BA59" s="212"/>
      <c r="BB59" s="43">
        <f>BB57+BB55+BB53+BB51+BB47+BB45+BB42+BB40+BB38+BB35+BB33+BB31+BB29+BB27+BB24+BB22+BB20+BB18+BB16+BB14+BB12</f>
        <v>425</v>
      </c>
      <c r="BC59" s="43">
        <f>BB59+Y59</f>
        <v>711</v>
      </c>
    </row>
    <row r="60" spans="1:55" ht="15.75" x14ac:dyDescent="0.2">
      <c r="A60" s="642" t="s">
        <v>115</v>
      </c>
      <c r="B60" s="642"/>
      <c r="C60" s="642"/>
      <c r="D60" s="642"/>
      <c r="E60" s="41">
        <f t="shared" ref="E60:W60" si="47">E58+E59</f>
        <v>2151</v>
      </c>
      <c r="F60" s="41">
        <f t="shared" si="47"/>
        <v>900</v>
      </c>
      <c r="G60" s="41">
        <f t="shared" si="47"/>
        <v>53</v>
      </c>
      <c r="H60" s="41">
        <f t="shared" si="47"/>
        <v>53</v>
      </c>
      <c r="I60" s="41">
        <f t="shared" si="47"/>
        <v>53</v>
      </c>
      <c r="J60" s="41">
        <f t="shared" si="47"/>
        <v>54</v>
      </c>
      <c r="K60" s="41">
        <f t="shared" si="47"/>
        <v>53</v>
      </c>
      <c r="L60" s="41">
        <f t="shared" si="47"/>
        <v>54</v>
      </c>
      <c r="M60" s="41">
        <f t="shared" si="47"/>
        <v>53</v>
      </c>
      <c r="N60" s="41">
        <f t="shared" si="47"/>
        <v>53</v>
      </c>
      <c r="O60" s="41">
        <f t="shared" si="47"/>
        <v>53</v>
      </c>
      <c r="P60" s="41">
        <f t="shared" si="47"/>
        <v>45</v>
      </c>
      <c r="Q60" s="41">
        <f t="shared" si="47"/>
        <v>54</v>
      </c>
      <c r="R60" s="41">
        <f t="shared" si="47"/>
        <v>52</v>
      </c>
      <c r="S60" s="41">
        <f t="shared" si="47"/>
        <v>53</v>
      </c>
      <c r="T60" s="41">
        <f t="shared" si="47"/>
        <v>53</v>
      </c>
      <c r="U60" s="41">
        <f t="shared" si="47"/>
        <v>52</v>
      </c>
      <c r="V60" s="41">
        <f t="shared" si="47"/>
        <v>53</v>
      </c>
      <c r="W60" s="41">
        <f t="shared" si="47"/>
        <v>51</v>
      </c>
      <c r="X60" s="42"/>
      <c r="Y60" s="41">
        <f>Y58+Y59</f>
        <v>892</v>
      </c>
      <c r="Z60" s="35"/>
      <c r="AA60" s="35"/>
      <c r="AB60" s="41">
        <f>AB59+AB58</f>
        <v>1259</v>
      </c>
      <c r="AC60" s="41">
        <f>AC58+AC59</f>
        <v>54</v>
      </c>
      <c r="AD60" s="41">
        <f t="shared" ref="AD60:AZ60" si="48">AD59+AD58</f>
        <v>54</v>
      </c>
      <c r="AE60" s="41">
        <f t="shared" si="48"/>
        <v>54</v>
      </c>
      <c r="AF60" s="41">
        <f t="shared" si="48"/>
        <v>54</v>
      </c>
      <c r="AG60" s="41">
        <f t="shared" si="48"/>
        <v>54</v>
      </c>
      <c r="AH60" s="41">
        <f t="shared" si="48"/>
        <v>54</v>
      </c>
      <c r="AI60" s="41">
        <f t="shared" si="48"/>
        <v>45</v>
      </c>
      <c r="AJ60" s="41">
        <f t="shared" si="48"/>
        <v>45</v>
      </c>
      <c r="AK60" s="41">
        <f t="shared" si="48"/>
        <v>54</v>
      </c>
      <c r="AL60" s="41">
        <f t="shared" si="48"/>
        <v>54</v>
      </c>
      <c r="AM60" s="38">
        <f t="shared" si="48"/>
        <v>57</v>
      </c>
      <c r="AN60" s="38">
        <f t="shared" si="48"/>
        <v>55</v>
      </c>
      <c r="AO60" s="38">
        <f t="shared" si="48"/>
        <v>55</v>
      </c>
      <c r="AP60" s="38">
        <f t="shared" si="48"/>
        <v>54</v>
      </c>
      <c r="AQ60" s="38">
        <f t="shared" si="48"/>
        <v>54</v>
      </c>
      <c r="AR60" s="38">
        <f t="shared" si="48"/>
        <v>45</v>
      </c>
      <c r="AS60" s="38">
        <f t="shared" si="48"/>
        <v>45</v>
      </c>
      <c r="AT60" s="38">
        <f t="shared" si="48"/>
        <v>54</v>
      </c>
      <c r="AU60" s="38">
        <f t="shared" si="48"/>
        <v>54</v>
      </c>
      <c r="AV60" s="38">
        <f t="shared" si="48"/>
        <v>54</v>
      </c>
      <c r="AW60" s="38">
        <f t="shared" si="48"/>
        <v>54</v>
      </c>
      <c r="AX60" s="38">
        <f t="shared" si="48"/>
        <v>54</v>
      </c>
      <c r="AY60" s="40">
        <f t="shared" si="48"/>
        <v>48</v>
      </c>
      <c r="AZ60" s="40">
        <f t="shared" si="48"/>
        <v>54</v>
      </c>
      <c r="BA60" s="32"/>
      <c r="BB60" s="39">
        <f>AY60+AX60+AW60+AV60+AU60+AT60+AS60+AR60+AQ60+AP60+AO60+AN60+AM60+AL60+AK60+AJ60+AI60+AH60+AG60+AF60+AE60+AD60+AC60</f>
        <v>1205</v>
      </c>
      <c r="BC60" s="38">
        <f>BC59+BC58</f>
        <v>2151</v>
      </c>
    </row>
    <row r="61" spans="1:55" ht="15.75" x14ac:dyDescent="0.25">
      <c r="A61" s="30"/>
      <c r="B61" s="30"/>
      <c r="C61" s="30"/>
      <c r="D61" s="30"/>
      <c r="E61" s="37"/>
      <c r="F61" s="643"/>
      <c r="G61" s="643"/>
      <c r="H61" s="643"/>
      <c r="I61" s="64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6"/>
      <c r="Y61" s="33"/>
      <c r="Z61" s="35"/>
      <c r="AA61" s="35"/>
      <c r="AB61" s="646"/>
      <c r="AC61" s="646"/>
      <c r="AD61" s="646"/>
      <c r="AE61" s="646"/>
      <c r="AF61" s="646"/>
      <c r="AG61" s="33"/>
      <c r="AH61" s="33"/>
      <c r="AI61" s="33"/>
      <c r="AJ61" s="33"/>
      <c r="AK61" s="33"/>
      <c r="AL61" s="33"/>
      <c r="AM61" s="33"/>
      <c r="AN61" s="33"/>
      <c r="AO61" s="34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152"/>
      <c r="BA61" s="32"/>
      <c r="BB61" s="647" t="s">
        <v>113</v>
      </c>
      <c r="BC61" s="647"/>
    </row>
    <row r="62" spans="1:55" ht="15.75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</row>
  </sheetData>
  <customSheetViews>
    <customSheetView guid="{57D88D58-2859-40EA-81D8-9DFDEE34D3AB}" scale="60" showPageBreaks="1" fitToPage="1" view="pageBreakPreview">
      <selection activeCell="C49" sqref="C49"/>
      <pageMargins left="0.25" right="0.25" top="0.75" bottom="0.75" header="0.3" footer="0.3"/>
      <printOptions horizontalCentered="1"/>
      <pageSetup paperSize="9" scale="53" fitToHeight="0" orientation="landscape" r:id="rId1"/>
    </customSheetView>
  </customSheetViews>
  <mergeCells count="75">
    <mergeCell ref="AB61:AF61"/>
    <mergeCell ref="BB61:BC61"/>
    <mergeCell ref="A34:A35"/>
    <mergeCell ref="B34:B35"/>
    <mergeCell ref="C34:C35"/>
    <mergeCell ref="A37:A38"/>
    <mergeCell ref="B37:B38"/>
    <mergeCell ref="C37:C38"/>
    <mergeCell ref="A46:A47"/>
    <mergeCell ref="B46:B47"/>
    <mergeCell ref="A44:A45"/>
    <mergeCell ref="B44:B45"/>
    <mergeCell ref="C44:C45"/>
    <mergeCell ref="C39:C40"/>
    <mergeCell ref="C50:C57"/>
    <mergeCell ref="A52:A53"/>
    <mergeCell ref="A30:A31"/>
    <mergeCell ref="B30:B31"/>
    <mergeCell ref="C30:C31"/>
    <mergeCell ref="A60:D60"/>
    <mergeCell ref="F61:I61"/>
    <mergeCell ref="B54:B55"/>
    <mergeCell ref="A54:A55"/>
    <mergeCell ref="A39:A40"/>
    <mergeCell ref="B39:B40"/>
    <mergeCell ref="C46:C47"/>
    <mergeCell ref="A58:D58"/>
    <mergeCell ref="A59:D59"/>
    <mergeCell ref="B50:B51"/>
    <mergeCell ref="A50:A51"/>
    <mergeCell ref="A56:A57"/>
    <mergeCell ref="B56:B57"/>
    <mergeCell ref="A26:A27"/>
    <mergeCell ref="B26:B27"/>
    <mergeCell ref="C26:C27"/>
    <mergeCell ref="A28:A29"/>
    <mergeCell ref="B28:B29"/>
    <mergeCell ref="C28:C29"/>
    <mergeCell ref="A1:BC1"/>
    <mergeCell ref="G6:Y6"/>
    <mergeCell ref="AC6:BB6"/>
    <mergeCell ref="A11:A12"/>
    <mergeCell ref="B11:B12"/>
    <mergeCell ref="C11:C12"/>
    <mergeCell ref="D3:D7"/>
    <mergeCell ref="AC4:BB4"/>
    <mergeCell ref="E3:E7"/>
    <mergeCell ref="F3:F7"/>
    <mergeCell ref="AB3:AB7"/>
    <mergeCell ref="G4:Y4"/>
    <mergeCell ref="B17:B18"/>
    <mergeCell ref="C17:C18"/>
    <mergeCell ref="A19:A20"/>
    <mergeCell ref="B19:B20"/>
    <mergeCell ref="C19:C20"/>
    <mergeCell ref="A17:A18"/>
    <mergeCell ref="A13:A14"/>
    <mergeCell ref="B13:B14"/>
    <mergeCell ref="C13:C14"/>
    <mergeCell ref="A15:A16"/>
    <mergeCell ref="B15:B16"/>
    <mergeCell ref="C15:C16"/>
    <mergeCell ref="A21:A22"/>
    <mergeCell ref="B21:B22"/>
    <mergeCell ref="C21:C22"/>
    <mergeCell ref="A23:A24"/>
    <mergeCell ref="B23:B24"/>
    <mergeCell ref="C23:C24"/>
    <mergeCell ref="B52:B53"/>
    <mergeCell ref="A32:A33"/>
    <mergeCell ref="B32:B33"/>
    <mergeCell ref="C32:C33"/>
    <mergeCell ref="A41:A42"/>
    <mergeCell ref="B41:B42"/>
    <mergeCell ref="C41:C42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51" fitToHeight="0" orientation="landscape" r:id="rId2"/>
  <rowBreaks count="1" manualBreakCount="1">
    <brk id="4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7"/>
  <sheetViews>
    <sheetView view="pageBreakPreview" zoomScale="60" zoomScaleNormal="80" workbookViewId="0">
      <selection activeCell="Y9" sqref="Y9"/>
    </sheetView>
  </sheetViews>
  <sheetFormatPr defaultRowHeight="12.75" x14ac:dyDescent="0.2"/>
  <cols>
    <col min="1" max="1" width="12.140625" customWidth="1"/>
    <col min="2" max="2" width="23.140625" customWidth="1"/>
    <col min="3" max="3" width="15.7109375" customWidth="1"/>
    <col min="4" max="4" width="10.140625" customWidth="1"/>
    <col min="5" max="5" width="6.140625" customWidth="1"/>
    <col min="6" max="6" width="5.85546875" customWidth="1"/>
    <col min="7" max="7" width="3.85546875" customWidth="1"/>
    <col min="8" max="8" width="3.7109375" customWidth="1"/>
    <col min="9" max="9" width="3.5703125" customWidth="1"/>
    <col min="10" max="10" width="3.85546875" customWidth="1"/>
    <col min="11" max="11" width="3.5703125" customWidth="1"/>
    <col min="12" max="15" width="3.7109375" customWidth="1"/>
    <col min="16" max="16" width="4.5703125" customWidth="1"/>
    <col min="17" max="17" width="3.7109375" customWidth="1"/>
    <col min="18" max="18" width="4" customWidth="1"/>
    <col min="19" max="19" width="3.5703125" customWidth="1"/>
    <col min="20" max="20" width="3.85546875" customWidth="1"/>
    <col min="21" max="21" width="3.7109375" customWidth="1"/>
    <col min="22" max="22" width="3.85546875" customWidth="1"/>
    <col min="23" max="23" width="4.5703125" customWidth="1"/>
    <col min="24" max="24" width="4" customWidth="1"/>
    <col min="25" max="25" width="5" customWidth="1"/>
    <col min="26" max="26" width="3.42578125" customWidth="1"/>
    <col min="27" max="27" width="3.5703125" customWidth="1"/>
    <col min="28" max="28" width="6.28515625" customWidth="1"/>
    <col min="29" max="29" width="4.28515625" customWidth="1"/>
    <col min="30" max="30" width="4" customWidth="1"/>
    <col min="31" max="31" width="4.28515625" customWidth="1"/>
    <col min="32" max="32" width="4.42578125" customWidth="1"/>
    <col min="33" max="33" width="4.28515625" customWidth="1"/>
    <col min="34" max="34" width="4.5703125" customWidth="1"/>
    <col min="35" max="37" width="4.28515625" customWidth="1"/>
    <col min="38" max="38" width="4.42578125" customWidth="1"/>
    <col min="39" max="39" width="4.140625" customWidth="1"/>
    <col min="40" max="40" width="3.85546875" customWidth="1"/>
    <col min="41" max="41" width="3.7109375" style="29" customWidth="1"/>
    <col min="42" max="42" width="4" customWidth="1"/>
    <col min="43" max="43" width="3.85546875" customWidth="1"/>
    <col min="44" max="45" width="4" customWidth="1"/>
    <col min="46" max="46" width="4.7109375" customWidth="1"/>
    <col min="47" max="47" width="4.28515625" customWidth="1"/>
    <col min="48" max="48" width="4" customWidth="1"/>
    <col min="49" max="49" width="3.85546875" customWidth="1"/>
    <col min="50" max="50" width="4.28515625" customWidth="1"/>
    <col min="51" max="51" width="4.42578125" customWidth="1"/>
    <col min="52" max="52" width="4" customWidth="1"/>
    <col min="53" max="53" width="5.140625" customWidth="1"/>
    <col min="54" max="54" width="6.28515625" customWidth="1"/>
    <col min="55" max="55" width="7.7109375" customWidth="1"/>
  </cols>
  <sheetData>
    <row r="1" spans="1:55" ht="26.25" customHeight="1" x14ac:dyDescent="0.4">
      <c r="A1" s="629" t="s">
        <v>279</v>
      </c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  <c r="AP1" s="629"/>
      <c r="AQ1" s="629"/>
      <c r="AR1" s="629"/>
      <c r="AS1" s="629"/>
      <c r="AT1" s="629"/>
      <c r="AU1" s="629"/>
      <c r="AV1" s="629"/>
      <c r="AW1" s="629"/>
      <c r="AX1" s="629"/>
      <c r="AY1" s="629"/>
      <c r="AZ1" s="629"/>
      <c r="BA1" s="629"/>
      <c r="BB1" s="629"/>
      <c r="BC1" s="629"/>
    </row>
    <row r="3" spans="1:55" ht="85.5" customHeight="1" x14ac:dyDescent="0.2">
      <c r="A3" s="185" t="s">
        <v>26</v>
      </c>
      <c r="B3" s="184" t="s">
        <v>27</v>
      </c>
      <c r="C3" s="181" t="s">
        <v>28</v>
      </c>
      <c r="D3" s="636" t="s">
        <v>185</v>
      </c>
      <c r="E3" s="640" t="s">
        <v>184</v>
      </c>
      <c r="F3" s="640" t="s">
        <v>183</v>
      </c>
      <c r="G3" s="192" t="s">
        <v>293</v>
      </c>
      <c r="H3" s="192" t="s">
        <v>294</v>
      </c>
      <c r="I3" s="192" t="s">
        <v>295</v>
      </c>
      <c r="J3" s="192" t="s">
        <v>296</v>
      </c>
      <c r="K3" s="192" t="s">
        <v>297</v>
      </c>
      <c r="L3" s="192" t="s">
        <v>298</v>
      </c>
      <c r="M3" s="192" t="s">
        <v>299</v>
      </c>
      <c r="N3" s="192" t="s">
        <v>300</v>
      </c>
      <c r="O3" s="192" t="s">
        <v>301</v>
      </c>
      <c r="P3" s="196" t="s">
        <v>302</v>
      </c>
      <c r="Q3" s="192" t="s">
        <v>303</v>
      </c>
      <c r="R3" s="192" t="s">
        <v>304</v>
      </c>
      <c r="S3" s="192" t="s">
        <v>305</v>
      </c>
      <c r="T3" s="192" t="s">
        <v>306</v>
      </c>
      <c r="U3" s="192" t="s">
        <v>307</v>
      </c>
      <c r="V3" s="192" t="s">
        <v>308</v>
      </c>
      <c r="W3" s="195" t="s">
        <v>309</v>
      </c>
      <c r="X3" s="313">
        <v>44558</v>
      </c>
      <c r="Y3" s="191" t="s">
        <v>165</v>
      </c>
      <c r="Z3" s="194" t="s">
        <v>114</v>
      </c>
      <c r="AA3" s="194" t="s">
        <v>114</v>
      </c>
      <c r="AB3" s="640" t="s">
        <v>164</v>
      </c>
      <c r="AC3" s="192" t="s">
        <v>163</v>
      </c>
      <c r="AD3" s="192" t="s">
        <v>162</v>
      </c>
      <c r="AE3" s="192" t="s">
        <v>161</v>
      </c>
      <c r="AF3" s="192" t="s">
        <v>160</v>
      </c>
      <c r="AG3" s="192" t="s">
        <v>159</v>
      </c>
      <c r="AH3" s="192" t="s">
        <v>158</v>
      </c>
      <c r="AI3" s="192" t="s">
        <v>157</v>
      </c>
      <c r="AJ3" s="192" t="s">
        <v>156</v>
      </c>
      <c r="AK3" s="192" t="s">
        <v>155</v>
      </c>
      <c r="AL3" s="192" t="s">
        <v>154</v>
      </c>
      <c r="AM3" s="192" t="s">
        <v>153</v>
      </c>
      <c r="AN3" s="192" t="s">
        <v>152</v>
      </c>
      <c r="AO3" s="192" t="s">
        <v>151</v>
      </c>
      <c r="AP3" s="192" t="s">
        <v>150</v>
      </c>
      <c r="AQ3" s="192" t="s">
        <v>149</v>
      </c>
      <c r="AR3" s="192" t="s">
        <v>148</v>
      </c>
      <c r="AS3" s="192" t="s">
        <v>147</v>
      </c>
      <c r="AT3" s="192" t="s">
        <v>146</v>
      </c>
      <c r="AU3" s="192" t="s">
        <v>145</v>
      </c>
      <c r="AV3" s="192" t="s">
        <v>144</v>
      </c>
      <c r="AW3" s="192" t="s">
        <v>143</v>
      </c>
      <c r="AX3" s="192" t="s">
        <v>142</v>
      </c>
      <c r="AY3" s="192" t="s">
        <v>141</v>
      </c>
      <c r="AZ3" s="193" t="s">
        <v>140</v>
      </c>
      <c r="BA3" s="192" t="s">
        <v>139</v>
      </c>
      <c r="BB3" s="191" t="s">
        <v>138</v>
      </c>
      <c r="BC3" s="190" t="s">
        <v>137</v>
      </c>
    </row>
    <row r="4" spans="1:55" ht="15.75" x14ac:dyDescent="0.2">
      <c r="A4" s="185"/>
      <c r="B4" s="184"/>
      <c r="C4" s="181"/>
      <c r="D4" s="636"/>
      <c r="E4" s="640"/>
      <c r="F4" s="640"/>
      <c r="G4" s="641" t="s">
        <v>136</v>
      </c>
      <c r="H4" s="641"/>
      <c r="I4" s="641"/>
      <c r="J4" s="641"/>
      <c r="K4" s="641"/>
      <c r="L4" s="641"/>
      <c r="M4" s="641"/>
      <c r="N4" s="641"/>
      <c r="O4" s="641"/>
      <c r="P4" s="641"/>
      <c r="Q4" s="641"/>
      <c r="R4" s="641"/>
      <c r="S4" s="641"/>
      <c r="T4" s="641"/>
      <c r="U4" s="641"/>
      <c r="V4" s="641"/>
      <c r="W4" s="641"/>
      <c r="X4" s="641"/>
      <c r="Y4" s="641"/>
      <c r="Z4" s="189"/>
      <c r="AA4" s="189"/>
      <c r="AB4" s="640"/>
      <c r="AC4" s="637" t="s">
        <v>136</v>
      </c>
      <c r="AD4" s="638"/>
      <c r="AE4" s="638"/>
      <c r="AF4" s="638"/>
      <c r="AG4" s="638"/>
      <c r="AH4" s="638"/>
      <c r="AI4" s="638"/>
      <c r="AJ4" s="638"/>
      <c r="AK4" s="638"/>
      <c r="AL4" s="638"/>
      <c r="AM4" s="638"/>
      <c r="AN4" s="638"/>
      <c r="AO4" s="638"/>
      <c r="AP4" s="638"/>
      <c r="AQ4" s="638"/>
      <c r="AR4" s="638"/>
      <c r="AS4" s="638"/>
      <c r="AT4" s="638"/>
      <c r="AU4" s="638"/>
      <c r="AV4" s="638"/>
      <c r="AW4" s="638"/>
      <c r="AX4" s="638"/>
      <c r="AY4" s="638"/>
      <c r="AZ4" s="638"/>
      <c r="BA4" s="638"/>
      <c r="BB4" s="639"/>
      <c r="BC4" s="308"/>
    </row>
    <row r="5" spans="1:55" ht="15.75" x14ac:dyDescent="0.2">
      <c r="A5" s="185"/>
      <c r="B5" s="184"/>
      <c r="C5" s="181"/>
      <c r="D5" s="636"/>
      <c r="E5" s="640"/>
      <c r="F5" s="640"/>
      <c r="G5" s="73">
        <v>35</v>
      </c>
      <c r="H5" s="73">
        <f>G5+1</f>
        <v>36</v>
      </c>
      <c r="I5" s="73">
        <v>37</v>
      </c>
      <c r="J5" s="73">
        <f t="shared" ref="J5:W5" si="0">I5+1</f>
        <v>38</v>
      </c>
      <c r="K5" s="73">
        <f t="shared" si="0"/>
        <v>39</v>
      </c>
      <c r="L5" s="73">
        <f t="shared" si="0"/>
        <v>40</v>
      </c>
      <c r="M5" s="73">
        <f t="shared" si="0"/>
        <v>41</v>
      </c>
      <c r="N5" s="73">
        <f t="shared" si="0"/>
        <v>42</v>
      </c>
      <c r="O5" s="73">
        <f t="shared" si="0"/>
        <v>43</v>
      </c>
      <c r="P5" s="142">
        <f t="shared" si="0"/>
        <v>44</v>
      </c>
      <c r="Q5" s="73">
        <f t="shared" si="0"/>
        <v>45</v>
      </c>
      <c r="R5" s="73">
        <f t="shared" si="0"/>
        <v>46</v>
      </c>
      <c r="S5" s="73">
        <f t="shared" si="0"/>
        <v>47</v>
      </c>
      <c r="T5" s="73">
        <f t="shared" si="0"/>
        <v>48</v>
      </c>
      <c r="U5" s="73">
        <f t="shared" si="0"/>
        <v>49</v>
      </c>
      <c r="V5" s="73">
        <f t="shared" si="0"/>
        <v>50</v>
      </c>
      <c r="W5" s="183">
        <f t="shared" si="0"/>
        <v>51</v>
      </c>
      <c r="X5" s="183"/>
      <c r="Y5" s="73"/>
      <c r="Z5" s="187">
        <v>1</v>
      </c>
      <c r="AA5" s="187">
        <v>2</v>
      </c>
      <c r="AB5" s="640"/>
      <c r="AC5" s="73">
        <v>3</v>
      </c>
      <c r="AD5" s="73">
        <f t="shared" ref="AD5:AZ5" si="1">AC5+1</f>
        <v>4</v>
      </c>
      <c r="AE5" s="73">
        <f t="shared" si="1"/>
        <v>5</v>
      </c>
      <c r="AF5" s="73">
        <f t="shared" si="1"/>
        <v>6</v>
      </c>
      <c r="AG5" s="73">
        <f t="shared" si="1"/>
        <v>7</v>
      </c>
      <c r="AH5" s="142">
        <f t="shared" si="1"/>
        <v>8</v>
      </c>
      <c r="AI5" s="142">
        <f t="shared" si="1"/>
        <v>9</v>
      </c>
      <c r="AJ5" s="142">
        <f t="shared" si="1"/>
        <v>10</v>
      </c>
      <c r="AK5" s="142">
        <f t="shared" si="1"/>
        <v>11</v>
      </c>
      <c r="AL5" s="142">
        <f t="shared" si="1"/>
        <v>12</v>
      </c>
      <c r="AM5" s="142">
        <f t="shared" si="1"/>
        <v>13</v>
      </c>
      <c r="AN5" s="142">
        <f t="shared" si="1"/>
        <v>14</v>
      </c>
      <c r="AO5" s="142">
        <f t="shared" si="1"/>
        <v>15</v>
      </c>
      <c r="AP5" s="142">
        <f t="shared" si="1"/>
        <v>16</v>
      </c>
      <c r="AQ5" s="142">
        <f t="shared" si="1"/>
        <v>17</v>
      </c>
      <c r="AR5" s="142">
        <f t="shared" si="1"/>
        <v>18</v>
      </c>
      <c r="AS5" s="142">
        <f t="shared" si="1"/>
        <v>19</v>
      </c>
      <c r="AT5" s="142">
        <f t="shared" si="1"/>
        <v>20</v>
      </c>
      <c r="AU5" s="142">
        <f t="shared" si="1"/>
        <v>21</v>
      </c>
      <c r="AV5" s="142">
        <f t="shared" si="1"/>
        <v>22</v>
      </c>
      <c r="AW5" s="142">
        <f t="shared" si="1"/>
        <v>23</v>
      </c>
      <c r="AX5" s="142">
        <f t="shared" si="1"/>
        <v>24</v>
      </c>
      <c r="AY5" s="142">
        <f t="shared" si="1"/>
        <v>25</v>
      </c>
      <c r="AZ5" s="180">
        <f t="shared" si="1"/>
        <v>26</v>
      </c>
      <c r="BA5" s="142">
        <v>27</v>
      </c>
      <c r="BB5" s="73"/>
      <c r="BC5" s="73"/>
    </row>
    <row r="6" spans="1:55" ht="15.75" x14ac:dyDescent="0.2">
      <c r="A6" s="185"/>
      <c r="B6" s="184"/>
      <c r="C6" s="181"/>
      <c r="D6" s="636"/>
      <c r="E6" s="640"/>
      <c r="F6" s="640"/>
      <c r="G6" s="630" t="s">
        <v>135</v>
      </c>
      <c r="H6" s="630"/>
      <c r="I6" s="630"/>
      <c r="J6" s="630"/>
      <c r="K6" s="630"/>
      <c r="L6" s="630"/>
      <c r="M6" s="630"/>
      <c r="N6" s="630"/>
      <c r="O6" s="630"/>
      <c r="P6" s="630"/>
      <c r="Q6" s="630"/>
      <c r="R6" s="630"/>
      <c r="S6" s="630"/>
      <c r="T6" s="630"/>
      <c r="U6" s="630"/>
      <c r="V6" s="630"/>
      <c r="W6" s="630"/>
      <c r="X6" s="630"/>
      <c r="Y6" s="630"/>
      <c r="Z6" s="186"/>
      <c r="AA6" s="186"/>
      <c r="AB6" s="640"/>
      <c r="AC6" s="631" t="s">
        <v>135</v>
      </c>
      <c r="AD6" s="632"/>
      <c r="AE6" s="632"/>
      <c r="AF6" s="632"/>
      <c r="AG6" s="632"/>
      <c r="AH6" s="632"/>
      <c r="AI6" s="632"/>
      <c r="AJ6" s="632"/>
      <c r="AK6" s="632"/>
      <c r="AL6" s="632"/>
      <c r="AM6" s="632"/>
      <c r="AN6" s="632"/>
      <c r="AO6" s="632"/>
      <c r="AP6" s="632"/>
      <c r="AQ6" s="632"/>
      <c r="AR6" s="632"/>
      <c r="AS6" s="632"/>
      <c r="AT6" s="632"/>
      <c r="AU6" s="632"/>
      <c r="AV6" s="632"/>
      <c r="AW6" s="632"/>
      <c r="AX6" s="632"/>
      <c r="AY6" s="632"/>
      <c r="AZ6" s="632"/>
      <c r="BA6" s="632"/>
      <c r="BB6" s="633"/>
      <c r="BC6" s="186"/>
    </row>
    <row r="7" spans="1:55" ht="15.75" x14ac:dyDescent="0.2">
      <c r="A7" s="185"/>
      <c r="B7" s="184"/>
      <c r="C7" s="181"/>
      <c r="D7" s="636"/>
      <c r="E7" s="640"/>
      <c r="F7" s="640"/>
      <c r="G7" s="73">
        <f>1</f>
        <v>1</v>
      </c>
      <c r="H7" s="73">
        <f t="shared" ref="H7:X7" si="2">G7+1</f>
        <v>2</v>
      </c>
      <c r="I7" s="73">
        <f t="shared" si="2"/>
        <v>3</v>
      </c>
      <c r="J7" s="73">
        <f t="shared" si="2"/>
        <v>4</v>
      </c>
      <c r="K7" s="73">
        <f t="shared" si="2"/>
        <v>5</v>
      </c>
      <c r="L7" s="70">
        <f t="shared" si="2"/>
        <v>6</v>
      </c>
      <c r="M7" s="73">
        <f t="shared" si="2"/>
        <v>7</v>
      </c>
      <c r="N7" s="73">
        <f t="shared" si="2"/>
        <v>8</v>
      </c>
      <c r="O7" s="70">
        <f t="shared" si="2"/>
        <v>9</v>
      </c>
      <c r="P7" s="71">
        <f t="shared" si="2"/>
        <v>10</v>
      </c>
      <c r="Q7" s="73">
        <f t="shared" si="2"/>
        <v>11</v>
      </c>
      <c r="R7" s="73">
        <f t="shared" si="2"/>
        <v>12</v>
      </c>
      <c r="S7" s="70">
        <f t="shared" si="2"/>
        <v>13</v>
      </c>
      <c r="T7" s="73">
        <f t="shared" si="2"/>
        <v>14</v>
      </c>
      <c r="U7" s="73">
        <f t="shared" si="2"/>
        <v>15</v>
      </c>
      <c r="V7" s="73">
        <f t="shared" si="2"/>
        <v>16</v>
      </c>
      <c r="W7" s="183">
        <f t="shared" si="2"/>
        <v>17</v>
      </c>
      <c r="X7" s="183">
        <f t="shared" si="2"/>
        <v>18</v>
      </c>
      <c r="Y7" s="181"/>
      <c r="Z7" s="62"/>
      <c r="AA7" s="62"/>
      <c r="AB7" s="640"/>
      <c r="AC7" s="73">
        <f>1</f>
        <v>1</v>
      </c>
      <c r="AD7" s="73">
        <f t="shared" ref="AD7:AK7" si="3">AC7+1</f>
        <v>2</v>
      </c>
      <c r="AE7" s="73">
        <f t="shared" si="3"/>
        <v>3</v>
      </c>
      <c r="AF7" s="73">
        <f t="shared" si="3"/>
        <v>4</v>
      </c>
      <c r="AG7" s="70">
        <f t="shared" si="3"/>
        <v>5</v>
      </c>
      <c r="AH7" s="73">
        <f t="shared" si="3"/>
        <v>6</v>
      </c>
      <c r="AI7" s="71">
        <f t="shared" si="3"/>
        <v>7</v>
      </c>
      <c r="AJ7" s="71">
        <f t="shared" si="3"/>
        <v>8</v>
      </c>
      <c r="AK7" s="73">
        <f t="shared" si="3"/>
        <v>9</v>
      </c>
      <c r="AL7" s="73">
        <v>10</v>
      </c>
      <c r="AM7" s="73">
        <v>11</v>
      </c>
      <c r="AN7" s="70">
        <f t="shared" ref="AN7:AU7" si="4">AM7+1</f>
        <v>12</v>
      </c>
      <c r="AO7" s="73">
        <f t="shared" si="4"/>
        <v>13</v>
      </c>
      <c r="AP7" s="73">
        <f t="shared" si="4"/>
        <v>14</v>
      </c>
      <c r="AQ7" s="73">
        <f t="shared" si="4"/>
        <v>15</v>
      </c>
      <c r="AR7" s="72">
        <f t="shared" si="4"/>
        <v>16</v>
      </c>
      <c r="AS7" s="71">
        <f t="shared" si="4"/>
        <v>17</v>
      </c>
      <c r="AT7" s="73">
        <f t="shared" si="4"/>
        <v>18</v>
      </c>
      <c r="AU7" s="73">
        <f t="shared" si="4"/>
        <v>19</v>
      </c>
      <c r="AV7" s="70">
        <v>20</v>
      </c>
      <c r="AW7" s="73">
        <v>21</v>
      </c>
      <c r="AX7" s="73">
        <v>22</v>
      </c>
      <c r="AY7" s="71">
        <v>23</v>
      </c>
      <c r="AZ7" s="180">
        <v>24</v>
      </c>
      <c r="BA7" s="73">
        <v>25</v>
      </c>
      <c r="BB7" s="73"/>
      <c r="BC7" s="73"/>
    </row>
    <row r="8" spans="1:55" ht="18.75" customHeight="1" x14ac:dyDescent="0.25">
      <c r="A8" s="179"/>
      <c r="B8" s="178"/>
      <c r="C8" s="177"/>
      <c r="D8" s="176"/>
      <c r="E8" s="175">
        <f t="shared" ref="E8:Y8" si="5">E9+E39+E46</f>
        <v>1404</v>
      </c>
      <c r="F8" s="174">
        <f t="shared" si="5"/>
        <v>612</v>
      </c>
      <c r="G8" s="167">
        <f t="shared" si="5"/>
        <v>30</v>
      </c>
      <c r="H8" s="167">
        <f t="shared" si="5"/>
        <v>38</v>
      </c>
      <c r="I8" s="167">
        <f t="shared" si="5"/>
        <v>34</v>
      </c>
      <c r="J8" s="167">
        <f t="shared" si="5"/>
        <v>36</v>
      </c>
      <c r="K8" s="167">
        <f t="shared" si="5"/>
        <v>36</v>
      </c>
      <c r="L8" s="167">
        <f t="shared" si="5"/>
        <v>36</v>
      </c>
      <c r="M8" s="167">
        <f t="shared" si="5"/>
        <v>36</v>
      </c>
      <c r="N8" s="167">
        <f t="shared" si="5"/>
        <v>36</v>
      </c>
      <c r="O8" s="167">
        <f t="shared" si="5"/>
        <v>36</v>
      </c>
      <c r="P8" s="169">
        <f t="shared" si="5"/>
        <v>25</v>
      </c>
      <c r="Q8" s="167">
        <f t="shared" si="5"/>
        <v>36</v>
      </c>
      <c r="R8" s="167">
        <f t="shared" si="5"/>
        <v>38</v>
      </c>
      <c r="S8" s="167">
        <f t="shared" si="5"/>
        <v>32</v>
      </c>
      <c r="T8" s="167">
        <f t="shared" si="5"/>
        <v>34</v>
      </c>
      <c r="U8" s="167">
        <f t="shared" si="5"/>
        <v>36</v>
      </c>
      <c r="V8" s="167">
        <f t="shared" si="5"/>
        <v>36</v>
      </c>
      <c r="W8" s="173">
        <f t="shared" si="5"/>
        <v>26</v>
      </c>
      <c r="X8" s="314">
        <f t="shared" si="5"/>
        <v>2</v>
      </c>
      <c r="Y8" s="171">
        <f t="shared" si="5"/>
        <v>588</v>
      </c>
      <c r="Z8" s="62"/>
      <c r="AA8" s="62"/>
      <c r="AB8" s="170">
        <f t="shared" ref="AB8:AO8" si="6">AB9+AB39+AB46</f>
        <v>816</v>
      </c>
      <c r="AC8" s="167">
        <f t="shared" si="6"/>
        <v>36</v>
      </c>
      <c r="AD8" s="167">
        <f t="shared" si="6"/>
        <v>36</v>
      </c>
      <c r="AE8" s="167">
        <f t="shared" si="6"/>
        <v>36</v>
      </c>
      <c r="AF8" s="167">
        <f t="shared" si="6"/>
        <v>36</v>
      </c>
      <c r="AG8" s="167">
        <f t="shared" si="6"/>
        <v>36</v>
      </c>
      <c r="AH8" s="167">
        <f t="shared" si="6"/>
        <v>36</v>
      </c>
      <c r="AI8" s="169">
        <f t="shared" si="6"/>
        <v>30</v>
      </c>
      <c r="AJ8" s="169">
        <f t="shared" si="6"/>
        <v>30</v>
      </c>
      <c r="AK8" s="167">
        <f t="shared" si="6"/>
        <v>36</v>
      </c>
      <c r="AL8" s="167">
        <f t="shared" si="6"/>
        <v>36</v>
      </c>
      <c r="AM8" s="167">
        <f t="shared" si="6"/>
        <v>36</v>
      </c>
      <c r="AN8" s="167">
        <f t="shared" si="6"/>
        <v>36</v>
      </c>
      <c r="AO8" s="167">
        <f t="shared" si="6"/>
        <v>36</v>
      </c>
      <c r="AP8" s="167">
        <f>AP9+AP39+AP47</f>
        <v>36</v>
      </c>
      <c r="AQ8" s="167">
        <f t="shared" ref="AQ8:AY8" si="7">AQ9+AQ39+AQ46</f>
        <v>36</v>
      </c>
      <c r="AR8" s="169">
        <f t="shared" si="7"/>
        <v>30</v>
      </c>
      <c r="AS8" s="169">
        <f t="shared" si="7"/>
        <v>30</v>
      </c>
      <c r="AT8" s="167">
        <f t="shared" si="7"/>
        <v>36</v>
      </c>
      <c r="AU8" s="167">
        <f t="shared" si="7"/>
        <v>36</v>
      </c>
      <c r="AV8" s="167">
        <f t="shared" si="7"/>
        <v>36</v>
      </c>
      <c r="AW8" s="167">
        <f t="shared" si="7"/>
        <v>36</v>
      </c>
      <c r="AX8" s="167">
        <f t="shared" si="7"/>
        <v>36</v>
      </c>
      <c r="AY8" s="169">
        <f t="shared" si="7"/>
        <v>30</v>
      </c>
      <c r="AZ8" s="167"/>
      <c r="BA8" s="73"/>
      <c r="BB8" s="168">
        <f>BB9+BB39+BB46</f>
        <v>798</v>
      </c>
      <c r="BC8" s="167">
        <f>BC9+BC39+BC46</f>
        <v>1386</v>
      </c>
    </row>
    <row r="9" spans="1:55" ht="47.25" x14ac:dyDescent="0.2">
      <c r="A9" s="166" t="s">
        <v>53</v>
      </c>
      <c r="B9" s="165" t="s">
        <v>52</v>
      </c>
      <c r="C9" s="164" t="s">
        <v>134</v>
      </c>
      <c r="D9" s="93"/>
      <c r="E9" s="93">
        <f t="shared" ref="E9:Y9" si="8">E10+E25+E34</f>
        <v>1156</v>
      </c>
      <c r="F9" s="93">
        <f t="shared" si="8"/>
        <v>523</v>
      </c>
      <c r="G9" s="93">
        <f t="shared" si="8"/>
        <v>24</v>
      </c>
      <c r="H9" s="93">
        <f t="shared" si="8"/>
        <v>24</v>
      </c>
      <c r="I9" s="93">
        <f t="shared" si="8"/>
        <v>16</v>
      </c>
      <c r="J9" s="93">
        <f t="shared" si="8"/>
        <v>24</v>
      </c>
      <c r="K9" s="93">
        <f t="shared" si="8"/>
        <v>30</v>
      </c>
      <c r="L9" s="162">
        <f t="shared" si="8"/>
        <v>30</v>
      </c>
      <c r="M9" s="162">
        <f t="shared" si="8"/>
        <v>26</v>
      </c>
      <c r="N9" s="162">
        <f t="shared" si="8"/>
        <v>28</v>
      </c>
      <c r="O9" s="162">
        <f t="shared" si="8"/>
        <v>32</v>
      </c>
      <c r="P9" s="162">
        <f t="shared" si="8"/>
        <v>18</v>
      </c>
      <c r="Q9" s="162">
        <f t="shared" si="8"/>
        <v>28</v>
      </c>
      <c r="R9" s="162">
        <f t="shared" si="8"/>
        <v>32</v>
      </c>
      <c r="S9" s="163">
        <f t="shared" si="8"/>
        <v>26</v>
      </c>
      <c r="T9" s="162">
        <f t="shared" si="8"/>
        <v>26</v>
      </c>
      <c r="U9" s="162">
        <f t="shared" si="8"/>
        <v>30</v>
      </c>
      <c r="V9" s="162">
        <f t="shared" si="8"/>
        <v>24</v>
      </c>
      <c r="W9" s="161">
        <f t="shared" si="8"/>
        <v>26</v>
      </c>
      <c r="X9" s="160">
        <f t="shared" si="8"/>
        <v>2</v>
      </c>
      <c r="Y9" s="95">
        <f t="shared" si="8"/>
        <v>452</v>
      </c>
      <c r="Z9" s="35"/>
      <c r="AA9" s="35"/>
      <c r="AB9" s="93">
        <f t="shared" ref="AB9:AY9" si="9">AB10+AB25+AB34</f>
        <v>704</v>
      </c>
      <c r="AC9" s="93">
        <f t="shared" si="9"/>
        <v>31</v>
      </c>
      <c r="AD9" s="93">
        <f t="shared" si="9"/>
        <v>31</v>
      </c>
      <c r="AE9" s="93">
        <f t="shared" si="9"/>
        <v>31</v>
      </c>
      <c r="AF9" s="93">
        <f t="shared" si="9"/>
        <v>32</v>
      </c>
      <c r="AG9" s="93">
        <f t="shared" si="9"/>
        <v>31</v>
      </c>
      <c r="AH9" s="93">
        <f t="shared" si="9"/>
        <v>31</v>
      </c>
      <c r="AI9" s="93">
        <f t="shared" si="9"/>
        <v>27</v>
      </c>
      <c r="AJ9" s="93">
        <f t="shared" si="9"/>
        <v>27</v>
      </c>
      <c r="AK9" s="93">
        <f t="shared" si="9"/>
        <v>31</v>
      </c>
      <c r="AL9" s="93">
        <f t="shared" si="9"/>
        <v>30</v>
      </c>
      <c r="AM9" s="93">
        <f t="shared" si="9"/>
        <v>30</v>
      </c>
      <c r="AN9" s="93">
        <f t="shared" si="9"/>
        <v>26</v>
      </c>
      <c r="AO9" s="93">
        <f t="shared" si="9"/>
        <v>26</v>
      </c>
      <c r="AP9" s="93">
        <f t="shared" si="9"/>
        <v>26</v>
      </c>
      <c r="AQ9" s="93">
        <f t="shared" si="9"/>
        <v>26</v>
      </c>
      <c r="AR9" s="93">
        <f t="shared" si="9"/>
        <v>23</v>
      </c>
      <c r="AS9" s="93">
        <f t="shared" si="9"/>
        <v>24</v>
      </c>
      <c r="AT9" s="93">
        <f t="shared" si="9"/>
        <v>28</v>
      </c>
      <c r="AU9" s="93">
        <f t="shared" si="9"/>
        <v>28</v>
      </c>
      <c r="AV9" s="93">
        <f t="shared" si="9"/>
        <v>27</v>
      </c>
      <c r="AW9" s="93">
        <f t="shared" si="9"/>
        <v>27</v>
      </c>
      <c r="AX9" s="93">
        <f t="shared" si="9"/>
        <v>25</v>
      </c>
      <c r="AY9" s="93">
        <f t="shared" si="9"/>
        <v>21</v>
      </c>
      <c r="AZ9" s="32"/>
      <c r="BA9" s="32"/>
      <c r="BB9" s="93">
        <f>BB10+BB25+BB34</f>
        <v>639</v>
      </c>
      <c r="BC9" s="93">
        <f>BC10+BC25+BC34</f>
        <v>1091</v>
      </c>
    </row>
    <row r="10" spans="1:55" ht="15.75" x14ac:dyDescent="0.2">
      <c r="A10" s="158"/>
      <c r="B10" s="130" t="s">
        <v>54</v>
      </c>
      <c r="C10" s="127" t="s">
        <v>98</v>
      </c>
      <c r="D10" s="149"/>
      <c r="E10" s="149">
        <f t="shared" ref="E10:Y10" si="10">E11+E13+E15+E17+E19+E21+E23</f>
        <v>652</v>
      </c>
      <c r="F10" s="157">
        <f t="shared" si="10"/>
        <v>255</v>
      </c>
      <c r="G10" s="149">
        <f t="shared" si="10"/>
        <v>19</v>
      </c>
      <c r="H10" s="149">
        <f t="shared" si="10"/>
        <v>18</v>
      </c>
      <c r="I10" s="149">
        <f t="shared" si="10"/>
        <v>8</v>
      </c>
      <c r="J10" s="149">
        <f t="shared" si="10"/>
        <v>10</v>
      </c>
      <c r="K10" s="149">
        <f t="shared" si="10"/>
        <v>14</v>
      </c>
      <c r="L10" s="129">
        <f t="shared" si="10"/>
        <v>18</v>
      </c>
      <c r="M10" s="128">
        <f t="shared" si="10"/>
        <v>14</v>
      </c>
      <c r="N10" s="128">
        <f t="shared" si="10"/>
        <v>16</v>
      </c>
      <c r="O10" s="129">
        <f t="shared" si="10"/>
        <v>21</v>
      </c>
      <c r="P10" s="128">
        <f t="shared" si="10"/>
        <v>10</v>
      </c>
      <c r="Q10" s="128">
        <f t="shared" si="10"/>
        <v>20</v>
      </c>
      <c r="R10" s="128">
        <f t="shared" si="10"/>
        <v>10</v>
      </c>
      <c r="S10" s="129">
        <f t="shared" si="10"/>
        <v>14</v>
      </c>
      <c r="T10" s="128">
        <f t="shared" si="10"/>
        <v>6</v>
      </c>
      <c r="U10" s="128">
        <f t="shared" si="10"/>
        <v>8</v>
      </c>
      <c r="V10" s="128">
        <f t="shared" si="10"/>
        <v>3</v>
      </c>
      <c r="W10" s="128">
        <f t="shared" si="10"/>
        <v>8</v>
      </c>
      <c r="X10" s="128">
        <f t="shared" si="10"/>
        <v>2</v>
      </c>
      <c r="Y10" s="208">
        <f t="shared" si="10"/>
        <v>219</v>
      </c>
      <c r="Z10" s="35"/>
      <c r="AA10" s="35"/>
      <c r="AB10" s="149">
        <f t="shared" ref="AB10:AY10" si="11">AB11+AB13+AB15+AB17+AB19+AB21+AB23</f>
        <v>433</v>
      </c>
      <c r="AC10" s="149">
        <f t="shared" si="11"/>
        <v>19</v>
      </c>
      <c r="AD10" s="149">
        <f t="shared" si="11"/>
        <v>18</v>
      </c>
      <c r="AE10" s="149">
        <f t="shared" si="11"/>
        <v>18</v>
      </c>
      <c r="AF10" s="149">
        <f t="shared" si="11"/>
        <v>19</v>
      </c>
      <c r="AG10" s="155">
        <f t="shared" si="11"/>
        <v>18</v>
      </c>
      <c r="AH10" s="149">
        <f t="shared" si="11"/>
        <v>18</v>
      </c>
      <c r="AI10" s="149">
        <f t="shared" si="11"/>
        <v>17</v>
      </c>
      <c r="AJ10" s="149">
        <f t="shared" si="11"/>
        <v>16</v>
      </c>
      <c r="AK10" s="149">
        <f t="shared" si="11"/>
        <v>18</v>
      </c>
      <c r="AL10" s="149">
        <f t="shared" si="11"/>
        <v>18</v>
      </c>
      <c r="AM10" s="149">
        <f t="shared" si="11"/>
        <v>19</v>
      </c>
      <c r="AN10" s="155">
        <f t="shared" si="11"/>
        <v>17</v>
      </c>
      <c r="AO10" s="149">
        <f t="shared" si="11"/>
        <v>17</v>
      </c>
      <c r="AP10" s="149">
        <f t="shared" si="11"/>
        <v>17</v>
      </c>
      <c r="AQ10" s="149">
        <f t="shared" si="11"/>
        <v>17</v>
      </c>
      <c r="AR10" s="155">
        <f t="shared" si="11"/>
        <v>15</v>
      </c>
      <c r="AS10" s="149">
        <f t="shared" si="11"/>
        <v>16</v>
      </c>
      <c r="AT10" s="149">
        <f t="shared" si="11"/>
        <v>19</v>
      </c>
      <c r="AU10" s="149">
        <f t="shared" si="11"/>
        <v>19</v>
      </c>
      <c r="AV10" s="155">
        <f t="shared" si="11"/>
        <v>19</v>
      </c>
      <c r="AW10" s="149">
        <f t="shared" si="11"/>
        <v>20</v>
      </c>
      <c r="AX10" s="149">
        <f t="shared" si="11"/>
        <v>12</v>
      </c>
      <c r="AY10" s="149">
        <f t="shared" si="11"/>
        <v>14</v>
      </c>
      <c r="AZ10" s="149"/>
      <c r="BA10" s="149"/>
      <c r="BB10" s="208">
        <f>BB11+BB13+BB15+BB17+BB19+BB21+BB23</f>
        <v>400</v>
      </c>
      <c r="BC10" s="149">
        <f t="shared" ref="BC10:BC24" si="12">BB10+Y10</f>
        <v>619</v>
      </c>
    </row>
    <row r="11" spans="1:55" ht="16.5" customHeight="1" thickBot="1" x14ac:dyDescent="0.3">
      <c r="A11" s="634" t="s">
        <v>55</v>
      </c>
      <c r="B11" s="618" t="s">
        <v>133</v>
      </c>
      <c r="C11" s="622" t="s">
        <v>80</v>
      </c>
      <c r="D11" s="151" t="s">
        <v>118</v>
      </c>
      <c r="E11" s="63">
        <v>58</v>
      </c>
      <c r="F11" s="143">
        <v>17</v>
      </c>
      <c r="G11" s="97">
        <v>2</v>
      </c>
      <c r="H11" s="97">
        <v>0</v>
      </c>
      <c r="I11" s="97">
        <v>0</v>
      </c>
      <c r="J11" s="97">
        <v>0</v>
      </c>
      <c r="K11" s="97">
        <v>2</v>
      </c>
      <c r="L11" s="99">
        <v>2</v>
      </c>
      <c r="M11" s="102">
        <v>2</v>
      </c>
      <c r="N11" s="97">
        <v>2</v>
      </c>
      <c r="O11" s="99">
        <v>2</v>
      </c>
      <c r="P11" s="98">
        <v>0</v>
      </c>
      <c r="Q11" s="97">
        <v>0</v>
      </c>
      <c r="R11" s="97">
        <v>0</v>
      </c>
      <c r="S11" s="99">
        <v>0</v>
      </c>
      <c r="T11" s="97">
        <v>0</v>
      </c>
      <c r="U11" s="97">
        <v>0</v>
      </c>
      <c r="V11" s="97">
        <v>0</v>
      </c>
      <c r="W11" s="97">
        <v>0</v>
      </c>
      <c r="X11" s="97">
        <v>0</v>
      </c>
      <c r="Y11" s="115">
        <f>X11+W11+V11+U11+T11+S11+R11+Q11+P11+O11+N11+M11+L11+K11+J11+I11+H11+G11</f>
        <v>12</v>
      </c>
      <c r="Z11" s="57"/>
      <c r="AA11" s="57"/>
      <c r="AB11" s="120">
        <f t="shared" ref="AB11:AB24" si="13">E11-Y11</f>
        <v>46</v>
      </c>
      <c r="AC11" s="59">
        <v>2</v>
      </c>
      <c r="AD11" s="59">
        <v>2</v>
      </c>
      <c r="AE11" s="74">
        <v>2</v>
      </c>
      <c r="AF11" s="74">
        <v>2</v>
      </c>
      <c r="AG11" s="75">
        <v>2</v>
      </c>
      <c r="AH11" s="74">
        <v>2</v>
      </c>
      <c r="AI11" s="68">
        <v>2</v>
      </c>
      <c r="AJ11" s="145">
        <v>1</v>
      </c>
      <c r="AK11" s="69">
        <v>2</v>
      </c>
      <c r="AL11" s="69">
        <v>2</v>
      </c>
      <c r="AM11" s="73">
        <v>2</v>
      </c>
      <c r="AN11" s="70">
        <v>2</v>
      </c>
      <c r="AO11" s="73">
        <v>2</v>
      </c>
      <c r="AP11" s="69">
        <v>2</v>
      </c>
      <c r="AQ11" s="69">
        <v>2</v>
      </c>
      <c r="AR11" s="72">
        <v>2</v>
      </c>
      <c r="AS11" s="71">
        <v>2</v>
      </c>
      <c r="AT11" s="69">
        <v>2</v>
      </c>
      <c r="AU11" s="69">
        <v>2</v>
      </c>
      <c r="AV11" s="70">
        <v>2</v>
      </c>
      <c r="AW11" s="69">
        <v>2</v>
      </c>
      <c r="AX11" s="86">
        <v>0</v>
      </c>
      <c r="AY11" s="87">
        <v>0</v>
      </c>
      <c r="AZ11" s="86"/>
      <c r="BA11" s="86"/>
      <c r="BB11" s="46">
        <f>AY11+AX11+AW11+AV11+AU11+AT11+AS11+AR11+AQ11+AP11+AO11+AN11+AM11+AL11+AK11+AJ11+AI11+AH11+AG11+AF11+AE11+AD11+AC11</f>
        <v>41</v>
      </c>
      <c r="BC11" s="120">
        <f t="shared" si="12"/>
        <v>53</v>
      </c>
    </row>
    <row r="12" spans="1:55" ht="16.5" customHeight="1" thickBot="1" x14ac:dyDescent="0.3">
      <c r="A12" s="635"/>
      <c r="B12" s="626"/>
      <c r="C12" s="627"/>
      <c r="D12" s="151" t="s">
        <v>119</v>
      </c>
      <c r="E12" s="59">
        <v>29</v>
      </c>
      <c r="F12" s="74">
        <v>8</v>
      </c>
      <c r="G12" s="133">
        <v>0</v>
      </c>
      <c r="H12" s="133">
        <v>0</v>
      </c>
      <c r="I12" s="133">
        <v>0</v>
      </c>
      <c r="J12" s="133">
        <v>0</v>
      </c>
      <c r="K12" s="133">
        <v>1</v>
      </c>
      <c r="L12" s="134">
        <v>1</v>
      </c>
      <c r="M12" s="137">
        <v>2</v>
      </c>
      <c r="N12" s="133">
        <v>1</v>
      </c>
      <c r="O12" s="134">
        <v>1</v>
      </c>
      <c r="P12" s="98">
        <v>0</v>
      </c>
      <c r="Q12" s="133">
        <v>0</v>
      </c>
      <c r="R12" s="133">
        <v>0</v>
      </c>
      <c r="S12" s="134">
        <v>0</v>
      </c>
      <c r="T12" s="133">
        <v>0</v>
      </c>
      <c r="U12" s="133">
        <v>0</v>
      </c>
      <c r="V12" s="133">
        <v>0</v>
      </c>
      <c r="W12" s="133">
        <v>0</v>
      </c>
      <c r="X12" s="133">
        <v>0</v>
      </c>
      <c r="Y12" s="110">
        <f t="shared" ref="Y12:Y24" si="14">X12+W12+V12+U12+T12+S12+R12+Q12+P12+O12+N12+M12+L12+K12+J12+I12+H12+G12</f>
        <v>6</v>
      </c>
      <c r="Z12" s="57"/>
      <c r="AA12" s="57"/>
      <c r="AB12" s="132">
        <f t="shared" si="13"/>
        <v>23</v>
      </c>
      <c r="AC12" s="59">
        <v>1</v>
      </c>
      <c r="AD12" s="59">
        <v>1</v>
      </c>
      <c r="AE12" s="74">
        <v>1</v>
      </c>
      <c r="AF12" s="74">
        <v>1</v>
      </c>
      <c r="AG12" s="75">
        <v>1</v>
      </c>
      <c r="AH12" s="74">
        <v>1</v>
      </c>
      <c r="AI12" s="68">
        <v>1</v>
      </c>
      <c r="AJ12" s="145">
        <v>0</v>
      </c>
      <c r="AK12" s="69">
        <v>1</v>
      </c>
      <c r="AL12" s="69">
        <v>1</v>
      </c>
      <c r="AM12" s="73">
        <v>1</v>
      </c>
      <c r="AN12" s="70">
        <v>1</v>
      </c>
      <c r="AO12" s="73">
        <v>1</v>
      </c>
      <c r="AP12" s="69">
        <v>1</v>
      </c>
      <c r="AQ12" s="69">
        <v>1</v>
      </c>
      <c r="AR12" s="72">
        <v>1</v>
      </c>
      <c r="AS12" s="71">
        <v>1</v>
      </c>
      <c r="AT12" s="69">
        <v>1</v>
      </c>
      <c r="AU12" s="69">
        <v>1</v>
      </c>
      <c r="AV12" s="70">
        <v>1</v>
      </c>
      <c r="AW12" s="69">
        <v>1</v>
      </c>
      <c r="AX12" s="86">
        <v>0</v>
      </c>
      <c r="AY12" s="68">
        <v>1</v>
      </c>
      <c r="AZ12" s="67"/>
      <c r="BA12" s="86"/>
      <c r="BB12" s="66">
        <f>AY12+AX12+AW12+AV12+AU12+AT12+AS12+AR12+AQ12+AP12+AO12+AN12+AM12+AL12+AK12+AJ12+AI12+AH12+AG12+AF12+AE12+AD12+AC12</f>
        <v>21</v>
      </c>
      <c r="BC12" s="132">
        <f t="shared" si="12"/>
        <v>27</v>
      </c>
    </row>
    <row r="13" spans="1:55" ht="15" customHeight="1" thickBot="1" x14ac:dyDescent="0.3">
      <c r="A13" s="623" t="s">
        <v>132</v>
      </c>
      <c r="B13" s="618" t="s">
        <v>131</v>
      </c>
      <c r="C13" s="622" t="s">
        <v>79</v>
      </c>
      <c r="D13" s="151" t="s">
        <v>118</v>
      </c>
      <c r="E13" s="63">
        <v>95</v>
      </c>
      <c r="F13" s="143">
        <v>17</v>
      </c>
      <c r="G13" s="133">
        <v>4</v>
      </c>
      <c r="H13" s="133">
        <v>0</v>
      </c>
      <c r="I13" s="133">
        <v>0</v>
      </c>
      <c r="J13" s="133">
        <v>0</v>
      </c>
      <c r="K13" s="133">
        <v>0</v>
      </c>
      <c r="L13" s="134">
        <v>0</v>
      </c>
      <c r="M13" s="137">
        <v>0</v>
      </c>
      <c r="N13" s="133">
        <v>0</v>
      </c>
      <c r="O13" s="134">
        <v>0</v>
      </c>
      <c r="P13" s="100">
        <v>0</v>
      </c>
      <c r="Q13" s="133">
        <v>0</v>
      </c>
      <c r="R13" s="133">
        <v>0</v>
      </c>
      <c r="S13" s="134">
        <v>2</v>
      </c>
      <c r="T13" s="133">
        <v>0</v>
      </c>
      <c r="U13" s="133">
        <v>0</v>
      </c>
      <c r="V13" s="133">
        <v>0</v>
      </c>
      <c r="W13" s="133">
        <v>0</v>
      </c>
      <c r="X13" s="133">
        <v>0</v>
      </c>
      <c r="Y13" s="115">
        <f t="shared" si="14"/>
        <v>6</v>
      </c>
      <c r="Z13" s="57"/>
      <c r="AA13" s="57"/>
      <c r="AB13" s="63">
        <f t="shared" si="13"/>
        <v>89</v>
      </c>
      <c r="AC13" s="59">
        <v>3</v>
      </c>
      <c r="AD13" s="59">
        <v>3</v>
      </c>
      <c r="AE13" s="74">
        <v>3</v>
      </c>
      <c r="AF13" s="74">
        <v>4</v>
      </c>
      <c r="AG13" s="75">
        <v>3</v>
      </c>
      <c r="AH13" s="74">
        <v>3</v>
      </c>
      <c r="AI13" s="68">
        <v>3</v>
      </c>
      <c r="AJ13" s="68">
        <v>4</v>
      </c>
      <c r="AK13" s="69">
        <v>3</v>
      </c>
      <c r="AL13" s="69">
        <v>3</v>
      </c>
      <c r="AM13" s="73">
        <v>4</v>
      </c>
      <c r="AN13" s="70">
        <v>3</v>
      </c>
      <c r="AO13" s="73">
        <v>3</v>
      </c>
      <c r="AP13" s="69">
        <v>4</v>
      </c>
      <c r="AQ13" s="69">
        <v>3</v>
      </c>
      <c r="AR13" s="72">
        <v>3</v>
      </c>
      <c r="AS13" s="146">
        <v>4</v>
      </c>
      <c r="AT13" s="69">
        <v>4</v>
      </c>
      <c r="AU13" s="69">
        <v>4</v>
      </c>
      <c r="AV13" s="109">
        <v>4</v>
      </c>
      <c r="AW13" s="86">
        <v>4</v>
      </c>
      <c r="AX13" s="152">
        <v>3</v>
      </c>
      <c r="AY13" s="68">
        <v>3</v>
      </c>
      <c r="AZ13" s="69"/>
      <c r="BA13" s="86"/>
      <c r="BB13" s="46">
        <f>AY13+AX13+AW13+AV13+AU13+AT13+AS13+AR13+AQ13+AP13+AO13+AN13+AM13+AL13+AK13+AJ13+AI13+AH13+AG13+AF13+AE13+AD13+AC13</f>
        <v>78</v>
      </c>
      <c r="BC13" s="63">
        <f t="shared" si="12"/>
        <v>84</v>
      </c>
    </row>
    <row r="14" spans="1:55" ht="16.5" customHeight="1" thickBot="1" x14ac:dyDescent="0.3">
      <c r="A14" s="628"/>
      <c r="B14" s="626"/>
      <c r="C14" s="627"/>
      <c r="D14" s="151" t="s">
        <v>119</v>
      </c>
      <c r="E14" s="59">
        <v>48</v>
      </c>
      <c r="F14" s="74">
        <v>8</v>
      </c>
      <c r="G14" s="133">
        <v>1</v>
      </c>
      <c r="H14" s="133">
        <v>0</v>
      </c>
      <c r="I14" s="133">
        <v>0</v>
      </c>
      <c r="J14" s="133">
        <v>0</v>
      </c>
      <c r="K14" s="133">
        <v>0</v>
      </c>
      <c r="L14" s="134">
        <v>0</v>
      </c>
      <c r="M14" s="137">
        <v>0</v>
      </c>
      <c r="N14" s="137">
        <v>0</v>
      </c>
      <c r="O14" s="134">
        <v>0</v>
      </c>
      <c r="P14" s="98">
        <v>0</v>
      </c>
      <c r="Q14" s="133">
        <v>0</v>
      </c>
      <c r="R14" s="133">
        <v>0</v>
      </c>
      <c r="S14" s="134">
        <v>1</v>
      </c>
      <c r="T14" s="133">
        <v>0</v>
      </c>
      <c r="U14" s="133">
        <v>0</v>
      </c>
      <c r="V14" s="133">
        <v>0</v>
      </c>
      <c r="W14" s="133">
        <v>0</v>
      </c>
      <c r="X14" s="133">
        <v>0</v>
      </c>
      <c r="Y14" s="110">
        <f t="shared" si="14"/>
        <v>2</v>
      </c>
      <c r="Z14" s="57"/>
      <c r="AA14" s="57"/>
      <c r="AB14" s="132">
        <f t="shared" si="13"/>
        <v>46</v>
      </c>
      <c r="AC14" s="59">
        <v>2</v>
      </c>
      <c r="AD14" s="59">
        <v>2</v>
      </c>
      <c r="AE14" s="74">
        <v>2</v>
      </c>
      <c r="AF14" s="74">
        <v>2</v>
      </c>
      <c r="AG14" s="75">
        <v>2</v>
      </c>
      <c r="AH14" s="74">
        <v>2</v>
      </c>
      <c r="AI14" s="68">
        <v>1</v>
      </c>
      <c r="AJ14" s="68">
        <v>1</v>
      </c>
      <c r="AK14" s="69">
        <v>2</v>
      </c>
      <c r="AL14" s="69">
        <v>3</v>
      </c>
      <c r="AM14" s="73">
        <v>2</v>
      </c>
      <c r="AN14" s="70">
        <v>2</v>
      </c>
      <c r="AO14" s="73">
        <v>2</v>
      </c>
      <c r="AP14" s="69">
        <v>2</v>
      </c>
      <c r="AQ14" s="69">
        <v>2</v>
      </c>
      <c r="AR14" s="72">
        <v>1</v>
      </c>
      <c r="AS14" s="146">
        <v>1</v>
      </c>
      <c r="AT14" s="69">
        <v>1</v>
      </c>
      <c r="AU14" s="69">
        <v>2</v>
      </c>
      <c r="AV14" s="70">
        <v>2</v>
      </c>
      <c r="AW14" s="69">
        <v>1</v>
      </c>
      <c r="AX14" s="69">
        <v>2</v>
      </c>
      <c r="AY14" s="68">
        <v>1</v>
      </c>
      <c r="AZ14" s="67"/>
      <c r="BA14" s="86"/>
      <c r="BB14" s="108">
        <f>AY14+AX14+AW14+AV14+AU14+AT14+AS14+AR14+AQ14+AP14+AO14+AN14+AM14+AL14+AK14+AJ14+AI14+AH14+AG14+AF14+AE14+AD14+AC14</f>
        <v>40</v>
      </c>
      <c r="BC14" s="132">
        <f t="shared" si="12"/>
        <v>42</v>
      </c>
    </row>
    <row r="15" spans="1:55" ht="15.75" customHeight="1" thickBot="1" x14ac:dyDescent="0.3">
      <c r="A15" s="623" t="s">
        <v>59</v>
      </c>
      <c r="B15" s="618" t="s">
        <v>2</v>
      </c>
      <c r="C15" s="622" t="s">
        <v>79</v>
      </c>
      <c r="D15" s="151" t="s">
        <v>118</v>
      </c>
      <c r="E15" s="63">
        <v>78</v>
      </c>
      <c r="F15" s="143">
        <v>34</v>
      </c>
      <c r="G15" s="97">
        <v>2</v>
      </c>
      <c r="H15" s="97">
        <v>0</v>
      </c>
      <c r="I15" s="97">
        <v>0</v>
      </c>
      <c r="J15" s="97">
        <v>2</v>
      </c>
      <c r="K15" s="97">
        <v>2</v>
      </c>
      <c r="L15" s="99">
        <v>0</v>
      </c>
      <c r="M15" s="102">
        <v>2</v>
      </c>
      <c r="N15" s="97">
        <v>0</v>
      </c>
      <c r="O15" s="99">
        <v>0</v>
      </c>
      <c r="P15" s="98">
        <v>0</v>
      </c>
      <c r="Q15" s="97">
        <v>2</v>
      </c>
      <c r="R15" s="97">
        <v>4</v>
      </c>
      <c r="S15" s="99">
        <v>2</v>
      </c>
      <c r="T15" s="97">
        <v>0</v>
      </c>
      <c r="U15" s="97">
        <v>0</v>
      </c>
      <c r="V15" s="97">
        <v>0</v>
      </c>
      <c r="W15" s="97">
        <v>0</v>
      </c>
      <c r="X15" s="97">
        <v>0</v>
      </c>
      <c r="Y15" s="115">
        <f t="shared" si="14"/>
        <v>16</v>
      </c>
      <c r="Z15" s="57"/>
      <c r="AA15" s="57"/>
      <c r="AB15" s="120">
        <f t="shared" si="13"/>
        <v>62</v>
      </c>
      <c r="AC15" s="59">
        <v>3</v>
      </c>
      <c r="AD15" s="59">
        <v>2</v>
      </c>
      <c r="AE15" s="74">
        <v>2</v>
      </c>
      <c r="AF15" s="74">
        <v>2</v>
      </c>
      <c r="AG15" s="75">
        <v>2</v>
      </c>
      <c r="AH15" s="74">
        <v>2</v>
      </c>
      <c r="AI15" s="68">
        <v>2</v>
      </c>
      <c r="AJ15" s="68">
        <v>2</v>
      </c>
      <c r="AK15" s="69">
        <v>2</v>
      </c>
      <c r="AL15" s="69">
        <v>2</v>
      </c>
      <c r="AM15" s="73">
        <v>3</v>
      </c>
      <c r="AN15" s="70">
        <v>2</v>
      </c>
      <c r="AO15" s="73">
        <v>2</v>
      </c>
      <c r="AP15" s="69">
        <v>1</v>
      </c>
      <c r="AQ15" s="69">
        <v>2</v>
      </c>
      <c r="AR15" s="154">
        <v>1</v>
      </c>
      <c r="AS15" s="146">
        <v>1</v>
      </c>
      <c r="AT15" s="69">
        <v>2</v>
      </c>
      <c r="AU15" s="69">
        <v>2</v>
      </c>
      <c r="AV15" s="70">
        <v>2</v>
      </c>
      <c r="AW15" s="69">
        <v>2</v>
      </c>
      <c r="AX15" s="69">
        <v>1</v>
      </c>
      <c r="AY15" s="87">
        <v>2</v>
      </c>
      <c r="AZ15" s="86"/>
      <c r="BA15" s="86"/>
      <c r="BB15" s="46">
        <f>AZ15+AY15+AX15+AW15+AV15+AU15+AT15+AS15+AR15+AQ15+AP15+AO15+AN15+AM15+AL15+AK15+AJ15+AI15+AH15+AG15+AF15+AE15+AD15+AC15</f>
        <v>44</v>
      </c>
      <c r="BC15" s="120">
        <f t="shared" si="12"/>
        <v>60</v>
      </c>
    </row>
    <row r="16" spans="1:55" ht="16.5" customHeight="1" thickBot="1" x14ac:dyDescent="0.3">
      <c r="A16" s="628"/>
      <c r="B16" s="626"/>
      <c r="C16" s="627"/>
      <c r="D16" s="151" t="s">
        <v>119</v>
      </c>
      <c r="E16" s="59">
        <v>39</v>
      </c>
      <c r="F16" s="74">
        <v>17</v>
      </c>
      <c r="G16" s="97">
        <v>1</v>
      </c>
      <c r="H16" s="97">
        <v>0</v>
      </c>
      <c r="I16" s="97">
        <v>0</v>
      </c>
      <c r="J16" s="97">
        <v>1</v>
      </c>
      <c r="K16" s="97">
        <v>1</v>
      </c>
      <c r="L16" s="99">
        <v>0</v>
      </c>
      <c r="M16" s="102">
        <v>1</v>
      </c>
      <c r="N16" s="97">
        <v>0</v>
      </c>
      <c r="O16" s="99">
        <v>0</v>
      </c>
      <c r="P16" s="98">
        <v>0</v>
      </c>
      <c r="Q16" s="97">
        <v>1</v>
      </c>
      <c r="R16" s="97">
        <v>2</v>
      </c>
      <c r="S16" s="99">
        <v>1</v>
      </c>
      <c r="T16" s="97">
        <v>0</v>
      </c>
      <c r="U16" s="97">
        <v>0</v>
      </c>
      <c r="V16" s="97">
        <v>0</v>
      </c>
      <c r="W16" s="97">
        <v>0</v>
      </c>
      <c r="X16" s="133">
        <v>0</v>
      </c>
      <c r="Y16" s="110">
        <f t="shared" si="14"/>
        <v>8</v>
      </c>
      <c r="Z16" s="57"/>
      <c r="AA16" s="57"/>
      <c r="AB16" s="132">
        <f t="shared" si="13"/>
        <v>31</v>
      </c>
      <c r="AC16" s="59">
        <v>1</v>
      </c>
      <c r="AD16" s="59">
        <v>1</v>
      </c>
      <c r="AE16" s="74">
        <v>1</v>
      </c>
      <c r="AF16" s="74">
        <v>1</v>
      </c>
      <c r="AG16" s="75">
        <v>1</v>
      </c>
      <c r="AH16" s="74">
        <v>1</v>
      </c>
      <c r="AI16" s="68">
        <v>1</v>
      </c>
      <c r="AJ16" s="68">
        <v>1</v>
      </c>
      <c r="AK16" s="69">
        <v>1</v>
      </c>
      <c r="AL16" s="69">
        <v>1</v>
      </c>
      <c r="AM16" s="73">
        <v>1</v>
      </c>
      <c r="AN16" s="70">
        <v>1</v>
      </c>
      <c r="AO16" s="73">
        <v>1</v>
      </c>
      <c r="AP16" s="69">
        <v>1</v>
      </c>
      <c r="AQ16" s="69">
        <v>1</v>
      </c>
      <c r="AR16" s="154">
        <v>0</v>
      </c>
      <c r="AS16" s="146">
        <v>1</v>
      </c>
      <c r="AT16" s="69">
        <v>1</v>
      </c>
      <c r="AU16" s="69">
        <v>1</v>
      </c>
      <c r="AV16" s="70">
        <v>1</v>
      </c>
      <c r="AW16" s="69">
        <v>1</v>
      </c>
      <c r="AX16" s="69">
        <v>1</v>
      </c>
      <c r="AY16" s="68">
        <v>1</v>
      </c>
      <c r="AZ16" s="67"/>
      <c r="BA16" s="86"/>
      <c r="BB16" s="108">
        <f>AZ16+AY16+AX16+AW16+AV16+AU16+AT16+AS16+AR16+AQ16+AP16+AO16+AN16+AM16+AL16+AK16+AJ16+AI16+AH16+AG16+AF16+AE16+AD16+AC16</f>
        <v>22</v>
      </c>
      <c r="BC16" s="132">
        <f t="shared" si="12"/>
        <v>30</v>
      </c>
    </row>
    <row r="17" spans="1:55" ht="15.75" customHeight="1" thickBot="1" x14ac:dyDescent="0.3">
      <c r="A17" s="620" t="s">
        <v>56</v>
      </c>
      <c r="B17" s="618" t="s">
        <v>130</v>
      </c>
      <c r="C17" s="622" t="s">
        <v>80</v>
      </c>
      <c r="D17" s="151" t="s">
        <v>118</v>
      </c>
      <c r="E17" s="63">
        <v>156</v>
      </c>
      <c r="F17" s="143">
        <v>68</v>
      </c>
      <c r="G17" s="86">
        <v>2</v>
      </c>
      <c r="H17" s="86">
        <v>10</v>
      </c>
      <c r="I17" s="86">
        <v>8</v>
      </c>
      <c r="J17" s="86">
        <v>6</v>
      </c>
      <c r="K17" s="86">
        <v>8</v>
      </c>
      <c r="L17" s="109">
        <v>8</v>
      </c>
      <c r="M17" s="142">
        <v>6</v>
      </c>
      <c r="N17" s="86">
        <v>6</v>
      </c>
      <c r="O17" s="109">
        <v>5</v>
      </c>
      <c r="P17" s="72">
        <v>6</v>
      </c>
      <c r="Q17" s="86">
        <v>8</v>
      </c>
      <c r="R17" s="86">
        <v>0</v>
      </c>
      <c r="S17" s="109">
        <v>0</v>
      </c>
      <c r="T17" s="86">
        <v>4</v>
      </c>
      <c r="U17" s="86">
        <v>6</v>
      </c>
      <c r="V17" s="86">
        <v>0</v>
      </c>
      <c r="W17" s="86">
        <v>2</v>
      </c>
      <c r="X17" s="86">
        <v>0</v>
      </c>
      <c r="Y17" s="115">
        <f t="shared" si="14"/>
        <v>85</v>
      </c>
      <c r="Z17" s="57"/>
      <c r="AA17" s="57"/>
      <c r="AB17" s="120">
        <f t="shared" si="13"/>
        <v>71</v>
      </c>
      <c r="AC17" s="59">
        <v>4</v>
      </c>
      <c r="AD17" s="59">
        <v>4</v>
      </c>
      <c r="AE17" s="74">
        <v>4</v>
      </c>
      <c r="AF17" s="74">
        <v>4</v>
      </c>
      <c r="AG17" s="75">
        <v>4</v>
      </c>
      <c r="AH17" s="74">
        <v>4</v>
      </c>
      <c r="AI17" s="146">
        <v>4</v>
      </c>
      <c r="AJ17" s="68">
        <v>4</v>
      </c>
      <c r="AK17" s="69">
        <v>4</v>
      </c>
      <c r="AL17" s="69">
        <v>4</v>
      </c>
      <c r="AM17" s="73">
        <v>4</v>
      </c>
      <c r="AN17" s="70">
        <v>4</v>
      </c>
      <c r="AO17" s="73">
        <v>4</v>
      </c>
      <c r="AP17" s="69">
        <v>4</v>
      </c>
      <c r="AQ17" s="69">
        <v>4</v>
      </c>
      <c r="AR17" s="154">
        <v>3</v>
      </c>
      <c r="AS17" s="71">
        <v>4</v>
      </c>
      <c r="AT17" s="69">
        <v>4</v>
      </c>
      <c r="AU17" s="69">
        <v>4</v>
      </c>
      <c r="AV17" s="70">
        <v>5</v>
      </c>
      <c r="AW17" s="69">
        <v>5</v>
      </c>
      <c r="AX17" s="69">
        <v>2</v>
      </c>
      <c r="AY17" s="87">
        <v>2</v>
      </c>
      <c r="AZ17" s="86"/>
      <c r="BA17" s="86"/>
      <c r="BB17" s="105">
        <f>AY17+AX17+AW17+AV17+AU17+AT17+AS17+AR17+AQ17+AP17+AO17+AN17+AM17+AL17+AK17+AJ17+AI17+AH17+AG17+AF17+AE17+AD17+AC17</f>
        <v>89</v>
      </c>
      <c r="BC17" s="120">
        <f t="shared" si="12"/>
        <v>174</v>
      </c>
    </row>
    <row r="18" spans="1:55" ht="16.5" customHeight="1" thickBot="1" x14ac:dyDescent="0.3">
      <c r="A18" s="625"/>
      <c r="B18" s="626"/>
      <c r="C18" s="627"/>
      <c r="D18" s="151" t="s">
        <v>119</v>
      </c>
      <c r="E18" s="59">
        <v>78</v>
      </c>
      <c r="F18" s="74">
        <v>34</v>
      </c>
      <c r="G18" s="97">
        <v>2</v>
      </c>
      <c r="H18" s="97">
        <v>4</v>
      </c>
      <c r="I18" s="97">
        <v>4</v>
      </c>
      <c r="J18" s="97">
        <v>3</v>
      </c>
      <c r="K18" s="97">
        <v>4</v>
      </c>
      <c r="L18" s="99">
        <v>4</v>
      </c>
      <c r="M18" s="102">
        <v>3</v>
      </c>
      <c r="N18" s="97">
        <v>3</v>
      </c>
      <c r="O18" s="99">
        <v>2</v>
      </c>
      <c r="P18" s="101">
        <v>3</v>
      </c>
      <c r="Q18" s="97">
        <v>4</v>
      </c>
      <c r="R18" s="97">
        <v>0</v>
      </c>
      <c r="S18" s="99">
        <v>0</v>
      </c>
      <c r="T18" s="97">
        <v>2</v>
      </c>
      <c r="U18" s="97">
        <v>3</v>
      </c>
      <c r="V18" s="97">
        <v>0</v>
      </c>
      <c r="W18" s="97">
        <v>1</v>
      </c>
      <c r="X18" s="86">
        <v>0</v>
      </c>
      <c r="Y18" s="110">
        <f t="shared" si="14"/>
        <v>42</v>
      </c>
      <c r="Z18" s="57"/>
      <c r="AA18" s="57"/>
      <c r="AB18" s="132">
        <f t="shared" si="13"/>
        <v>36</v>
      </c>
      <c r="AC18" s="59">
        <v>2</v>
      </c>
      <c r="AD18" s="59">
        <v>2</v>
      </c>
      <c r="AE18" s="74">
        <v>2</v>
      </c>
      <c r="AF18" s="74">
        <v>2</v>
      </c>
      <c r="AG18" s="75">
        <v>2</v>
      </c>
      <c r="AH18" s="74">
        <v>2</v>
      </c>
      <c r="AI18" s="145">
        <v>1</v>
      </c>
      <c r="AJ18" s="68">
        <v>2</v>
      </c>
      <c r="AK18" s="69">
        <v>2</v>
      </c>
      <c r="AL18" s="69">
        <v>2</v>
      </c>
      <c r="AM18" s="73">
        <v>3</v>
      </c>
      <c r="AN18" s="70">
        <v>1</v>
      </c>
      <c r="AO18" s="73">
        <v>2</v>
      </c>
      <c r="AP18" s="69">
        <v>2</v>
      </c>
      <c r="AQ18" s="69">
        <v>2</v>
      </c>
      <c r="AR18" s="154">
        <v>1</v>
      </c>
      <c r="AS18" s="71">
        <v>1</v>
      </c>
      <c r="AT18" s="69">
        <v>2</v>
      </c>
      <c r="AU18" s="69">
        <v>2</v>
      </c>
      <c r="AV18" s="70">
        <v>3</v>
      </c>
      <c r="AW18" s="69">
        <v>3</v>
      </c>
      <c r="AX18" s="69">
        <v>2</v>
      </c>
      <c r="AY18" s="87">
        <v>2</v>
      </c>
      <c r="AZ18" s="86"/>
      <c r="BA18" s="86"/>
      <c r="BB18" s="108">
        <f>AZ18+AY18+AX18+AW18+AV18+AU18+AT18+AS18+AR18+AQ18+AP18+AO18+AN18+AM18+AL18+AK18+AJ18+AI18+AH18+AG18+AF18+AE18+AD18+AC18</f>
        <v>45</v>
      </c>
      <c r="BC18" s="132">
        <f t="shared" si="12"/>
        <v>87</v>
      </c>
    </row>
    <row r="19" spans="1:55" ht="18" customHeight="1" thickBot="1" x14ac:dyDescent="0.3">
      <c r="A19" s="620" t="s">
        <v>57</v>
      </c>
      <c r="B19" s="618" t="s">
        <v>6</v>
      </c>
      <c r="C19" s="622" t="s">
        <v>84</v>
      </c>
      <c r="D19" s="151" t="s">
        <v>118</v>
      </c>
      <c r="E19" s="63">
        <v>111</v>
      </c>
      <c r="F19" s="143">
        <v>51</v>
      </c>
      <c r="G19" s="133">
        <v>5</v>
      </c>
      <c r="H19" s="133">
        <v>2</v>
      </c>
      <c r="I19" s="133">
        <v>0</v>
      </c>
      <c r="J19" s="133">
        <v>0</v>
      </c>
      <c r="K19" s="133">
        <v>0</v>
      </c>
      <c r="L19" s="134">
        <v>2</v>
      </c>
      <c r="M19" s="137">
        <v>2</v>
      </c>
      <c r="N19" s="133">
        <v>2</v>
      </c>
      <c r="O19" s="134">
        <v>8</v>
      </c>
      <c r="P19" s="101">
        <v>4</v>
      </c>
      <c r="Q19" s="133">
        <v>4</v>
      </c>
      <c r="R19" s="133">
        <v>2</v>
      </c>
      <c r="S19" s="134">
        <v>8</v>
      </c>
      <c r="T19" s="133">
        <v>0</v>
      </c>
      <c r="U19" s="133">
        <v>0</v>
      </c>
      <c r="V19" s="133">
        <v>0</v>
      </c>
      <c r="W19" s="133">
        <v>0</v>
      </c>
      <c r="X19" s="133">
        <v>2</v>
      </c>
      <c r="Y19" s="115">
        <f t="shared" si="14"/>
        <v>41</v>
      </c>
      <c r="Z19" s="57"/>
      <c r="AA19" s="57"/>
      <c r="AB19" s="120">
        <f t="shared" si="13"/>
        <v>70</v>
      </c>
      <c r="AC19" s="59">
        <v>3</v>
      </c>
      <c r="AD19" s="59">
        <v>3</v>
      </c>
      <c r="AE19" s="74">
        <v>3</v>
      </c>
      <c r="AF19" s="74">
        <v>3</v>
      </c>
      <c r="AG19" s="75">
        <v>3</v>
      </c>
      <c r="AH19" s="74">
        <v>3</v>
      </c>
      <c r="AI19" s="145">
        <v>3</v>
      </c>
      <c r="AJ19" s="145">
        <v>2</v>
      </c>
      <c r="AK19" s="69">
        <v>3</v>
      </c>
      <c r="AL19" s="69">
        <v>3</v>
      </c>
      <c r="AM19" s="73">
        <v>2</v>
      </c>
      <c r="AN19" s="70">
        <v>2</v>
      </c>
      <c r="AO19" s="73">
        <v>2</v>
      </c>
      <c r="AP19" s="69">
        <v>2</v>
      </c>
      <c r="AQ19" s="69">
        <v>2</v>
      </c>
      <c r="AR19" s="72">
        <v>2</v>
      </c>
      <c r="AS19" s="71">
        <v>2</v>
      </c>
      <c r="AT19" s="69">
        <v>3</v>
      </c>
      <c r="AU19" s="69">
        <v>3</v>
      </c>
      <c r="AV19" s="70">
        <v>3</v>
      </c>
      <c r="AW19" s="69">
        <v>3</v>
      </c>
      <c r="AX19" s="69">
        <v>3</v>
      </c>
      <c r="AY19" s="87">
        <v>3</v>
      </c>
      <c r="AZ19" s="86"/>
      <c r="BA19" s="141"/>
      <c r="BB19" s="105">
        <f>AY19+AX19+AW19+AV19+AU19+AT19+AS19+AR19+AQ19+AP19+AO19+AN19+AM19+AL19+AK19+AJ19+AI19+AH19+AG19+AF19+AE19+AD19+AC19</f>
        <v>61</v>
      </c>
      <c r="BC19" s="120">
        <f t="shared" si="12"/>
        <v>102</v>
      </c>
    </row>
    <row r="20" spans="1:55" ht="14.25" customHeight="1" thickBot="1" x14ac:dyDescent="0.3">
      <c r="A20" s="625"/>
      <c r="B20" s="626"/>
      <c r="C20" s="627"/>
      <c r="D20" s="153" t="s">
        <v>119</v>
      </c>
      <c r="E20" s="59">
        <v>55</v>
      </c>
      <c r="F20" s="74">
        <v>25</v>
      </c>
      <c r="G20" s="97">
        <v>2</v>
      </c>
      <c r="H20" s="97">
        <v>1</v>
      </c>
      <c r="I20" s="97">
        <v>0</v>
      </c>
      <c r="J20" s="97">
        <v>0</v>
      </c>
      <c r="K20" s="97">
        <v>0</v>
      </c>
      <c r="L20" s="99">
        <v>1</v>
      </c>
      <c r="M20" s="102">
        <v>1</v>
      </c>
      <c r="N20" s="97">
        <v>1</v>
      </c>
      <c r="O20" s="99">
        <v>4</v>
      </c>
      <c r="P20" s="98">
        <v>2</v>
      </c>
      <c r="Q20" s="97">
        <v>2</v>
      </c>
      <c r="R20" s="97">
        <v>1</v>
      </c>
      <c r="S20" s="99">
        <v>4</v>
      </c>
      <c r="T20" s="97">
        <v>0</v>
      </c>
      <c r="U20" s="97">
        <v>0</v>
      </c>
      <c r="V20" s="97">
        <v>0</v>
      </c>
      <c r="W20" s="97">
        <v>0</v>
      </c>
      <c r="X20" s="133">
        <v>1</v>
      </c>
      <c r="Y20" s="110">
        <f t="shared" si="14"/>
        <v>20</v>
      </c>
      <c r="Z20" s="57"/>
      <c r="AA20" s="57"/>
      <c r="AB20" s="132">
        <f t="shared" si="13"/>
        <v>35</v>
      </c>
      <c r="AC20" s="59">
        <v>1</v>
      </c>
      <c r="AD20" s="59">
        <v>2</v>
      </c>
      <c r="AE20" s="74">
        <v>1</v>
      </c>
      <c r="AF20" s="74">
        <v>2</v>
      </c>
      <c r="AG20" s="75">
        <v>1</v>
      </c>
      <c r="AH20" s="74">
        <v>1</v>
      </c>
      <c r="AI20" s="145">
        <v>2</v>
      </c>
      <c r="AJ20" s="145">
        <v>1</v>
      </c>
      <c r="AK20" s="69">
        <v>1</v>
      </c>
      <c r="AL20" s="69">
        <v>1</v>
      </c>
      <c r="AM20" s="73">
        <v>1</v>
      </c>
      <c r="AN20" s="70">
        <v>1</v>
      </c>
      <c r="AO20" s="73">
        <v>2</v>
      </c>
      <c r="AP20" s="69">
        <v>1</v>
      </c>
      <c r="AQ20" s="69">
        <v>2</v>
      </c>
      <c r="AR20" s="72">
        <v>1</v>
      </c>
      <c r="AS20" s="71">
        <v>2</v>
      </c>
      <c r="AT20" s="69">
        <v>2</v>
      </c>
      <c r="AU20" s="69">
        <v>1</v>
      </c>
      <c r="AV20" s="70">
        <v>1</v>
      </c>
      <c r="AW20" s="69">
        <v>1</v>
      </c>
      <c r="AX20" s="69">
        <v>1</v>
      </c>
      <c r="AY20" s="87">
        <v>1</v>
      </c>
      <c r="AZ20" s="67"/>
      <c r="BA20" s="86"/>
      <c r="BB20" s="108">
        <f>AZ20+AY20+AX20+AW20+AV20+AU20+AT20+AS20+AR20+AQ20+AP20+AO20+AN20+AM20+AL20+AK20+AJ20+AI20+AH20+AG20+AF20+AE20+AD20+AC20</f>
        <v>30</v>
      </c>
      <c r="BC20" s="132">
        <f t="shared" si="12"/>
        <v>50</v>
      </c>
    </row>
    <row r="21" spans="1:55" ht="18" customHeight="1" thickBot="1" x14ac:dyDescent="0.3">
      <c r="A21" s="620" t="s">
        <v>58</v>
      </c>
      <c r="B21" s="618" t="s">
        <v>3</v>
      </c>
      <c r="C21" s="622" t="s">
        <v>129</v>
      </c>
      <c r="D21" s="151" t="s">
        <v>118</v>
      </c>
      <c r="E21" s="63">
        <v>119</v>
      </c>
      <c r="F21" s="143">
        <v>51</v>
      </c>
      <c r="G21" s="133">
        <v>2</v>
      </c>
      <c r="H21" s="133">
        <v>2</v>
      </c>
      <c r="I21" s="133">
        <v>0</v>
      </c>
      <c r="J21" s="133">
        <v>2</v>
      </c>
      <c r="K21" s="133">
        <v>2</v>
      </c>
      <c r="L21" s="134">
        <v>2</v>
      </c>
      <c r="M21" s="137">
        <v>2</v>
      </c>
      <c r="N21" s="133">
        <v>0</v>
      </c>
      <c r="O21" s="134">
        <v>2</v>
      </c>
      <c r="P21" s="101">
        <v>0</v>
      </c>
      <c r="Q21" s="133">
        <v>0</v>
      </c>
      <c r="R21" s="133">
        <v>0</v>
      </c>
      <c r="S21" s="134">
        <v>2</v>
      </c>
      <c r="T21" s="133">
        <v>0</v>
      </c>
      <c r="U21" s="133">
        <v>0</v>
      </c>
      <c r="V21" s="133">
        <v>2</v>
      </c>
      <c r="W21" s="133">
        <v>6</v>
      </c>
      <c r="X21" s="97">
        <v>0</v>
      </c>
      <c r="Y21" s="115">
        <f t="shared" si="14"/>
        <v>24</v>
      </c>
      <c r="Z21" s="57"/>
      <c r="AA21" s="57"/>
      <c r="AB21" s="120">
        <f t="shared" si="13"/>
        <v>95</v>
      </c>
      <c r="AC21" s="59">
        <v>3</v>
      </c>
      <c r="AD21" s="59">
        <v>3</v>
      </c>
      <c r="AE21" s="74">
        <v>3</v>
      </c>
      <c r="AF21" s="74">
        <v>3</v>
      </c>
      <c r="AG21" s="75">
        <v>3</v>
      </c>
      <c r="AH21" s="74">
        <v>3</v>
      </c>
      <c r="AI21" s="68">
        <v>3</v>
      </c>
      <c r="AJ21" s="145">
        <v>2</v>
      </c>
      <c r="AK21" s="69">
        <v>3</v>
      </c>
      <c r="AL21" s="69">
        <v>3</v>
      </c>
      <c r="AM21" s="73">
        <v>3</v>
      </c>
      <c r="AN21" s="70">
        <v>3</v>
      </c>
      <c r="AO21" s="73">
        <v>3</v>
      </c>
      <c r="AP21" s="69">
        <v>3</v>
      </c>
      <c r="AQ21" s="69">
        <v>3</v>
      </c>
      <c r="AR21" s="72">
        <v>3</v>
      </c>
      <c r="AS21" s="71">
        <v>2</v>
      </c>
      <c r="AT21" s="69">
        <v>3</v>
      </c>
      <c r="AU21" s="69">
        <v>3</v>
      </c>
      <c r="AV21" s="109">
        <v>3</v>
      </c>
      <c r="AW21" s="86">
        <v>4</v>
      </c>
      <c r="AX21" s="152">
        <v>3</v>
      </c>
      <c r="AY21" s="87">
        <v>4</v>
      </c>
      <c r="AZ21" s="69"/>
      <c r="BA21" s="86"/>
      <c r="BB21" s="105">
        <f>AZ21+AY21+AX21+AW21+AV21+AU21+AT21+AS21+AR21+AQ21+AP21+AO21+AN21+AM21+AL21+AK21+AJ21+AI21+AH21+AG21+AF21+AE21+AD21+AC21</f>
        <v>69</v>
      </c>
      <c r="BC21" s="120">
        <f t="shared" si="12"/>
        <v>93</v>
      </c>
    </row>
    <row r="22" spans="1:55" ht="16.5" customHeight="1" thickBot="1" x14ac:dyDescent="0.3">
      <c r="A22" s="625"/>
      <c r="B22" s="626"/>
      <c r="C22" s="627"/>
      <c r="D22" s="151" t="s">
        <v>119</v>
      </c>
      <c r="E22" s="59">
        <v>58</v>
      </c>
      <c r="F22" s="27">
        <v>26</v>
      </c>
      <c r="G22" s="97">
        <v>1</v>
      </c>
      <c r="H22" s="97">
        <v>1</v>
      </c>
      <c r="I22" s="97">
        <v>0</v>
      </c>
      <c r="J22" s="97">
        <v>1</v>
      </c>
      <c r="K22" s="97">
        <v>1</v>
      </c>
      <c r="L22" s="99">
        <v>1</v>
      </c>
      <c r="M22" s="102">
        <v>1</v>
      </c>
      <c r="N22" s="97">
        <v>0</v>
      </c>
      <c r="O22" s="99">
        <v>1</v>
      </c>
      <c r="P22" s="101">
        <v>0</v>
      </c>
      <c r="Q22" s="97">
        <v>0</v>
      </c>
      <c r="R22" s="97">
        <v>0</v>
      </c>
      <c r="S22" s="99">
        <v>1</v>
      </c>
      <c r="T22" s="97">
        <v>0</v>
      </c>
      <c r="U22" s="97">
        <v>0</v>
      </c>
      <c r="V22" s="97">
        <v>1</v>
      </c>
      <c r="W22" s="97">
        <v>3</v>
      </c>
      <c r="X22" s="133">
        <v>0</v>
      </c>
      <c r="Y22" s="110">
        <f t="shared" si="14"/>
        <v>12</v>
      </c>
      <c r="Z22" s="57"/>
      <c r="AA22" s="57"/>
      <c r="AB22" s="132">
        <f t="shared" si="13"/>
        <v>46</v>
      </c>
      <c r="AC22" s="59">
        <v>2</v>
      </c>
      <c r="AD22" s="59">
        <v>1</v>
      </c>
      <c r="AE22" s="74">
        <v>2</v>
      </c>
      <c r="AF22" s="74">
        <v>1</v>
      </c>
      <c r="AG22" s="75">
        <v>2</v>
      </c>
      <c r="AH22" s="74">
        <v>2</v>
      </c>
      <c r="AI22" s="68">
        <v>2</v>
      </c>
      <c r="AJ22" s="145">
        <v>1</v>
      </c>
      <c r="AK22" s="69">
        <v>2</v>
      </c>
      <c r="AL22" s="69">
        <v>1</v>
      </c>
      <c r="AM22" s="73">
        <v>1</v>
      </c>
      <c r="AN22" s="70">
        <v>1</v>
      </c>
      <c r="AO22" s="73">
        <v>1</v>
      </c>
      <c r="AP22" s="69">
        <v>2</v>
      </c>
      <c r="AQ22" s="69">
        <v>1</v>
      </c>
      <c r="AR22" s="72">
        <v>2</v>
      </c>
      <c r="AS22" s="71">
        <v>1</v>
      </c>
      <c r="AT22" s="69">
        <v>1</v>
      </c>
      <c r="AU22" s="69">
        <v>1</v>
      </c>
      <c r="AV22" s="70">
        <v>2</v>
      </c>
      <c r="AW22" s="69">
        <v>1</v>
      </c>
      <c r="AX22" s="69">
        <v>2</v>
      </c>
      <c r="AY22" s="87">
        <v>1</v>
      </c>
      <c r="AZ22" s="69"/>
      <c r="BA22" s="86"/>
      <c r="BB22" s="108">
        <f>AZ22+AY22+AX22+AW22+AV22+AU22+AT22+AS22+AR22+AQ22+AP22+AO22+AN22+AM22+AL22+AK22+AJ22+AI22+AH22+AG22+AF22+AE22+AD22+AC22</f>
        <v>33</v>
      </c>
      <c r="BC22" s="132">
        <f t="shared" si="12"/>
        <v>45</v>
      </c>
    </row>
    <row r="23" spans="1:55" ht="15.75" customHeight="1" thickBot="1" x14ac:dyDescent="0.3">
      <c r="A23" s="620" t="s">
        <v>64</v>
      </c>
      <c r="B23" s="618" t="s">
        <v>18</v>
      </c>
      <c r="C23" s="622" t="s">
        <v>79</v>
      </c>
      <c r="D23" s="151" t="s">
        <v>118</v>
      </c>
      <c r="E23" s="63">
        <v>35</v>
      </c>
      <c r="F23" s="143">
        <v>17</v>
      </c>
      <c r="G23" s="97">
        <v>2</v>
      </c>
      <c r="H23" s="97">
        <v>4</v>
      </c>
      <c r="I23" s="97">
        <v>0</v>
      </c>
      <c r="J23" s="97">
        <v>0</v>
      </c>
      <c r="K23" s="97">
        <v>0</v>
      </c>
      <c r="L23" s="99">
        <v>4</v>
      </c>
      <c r="M23" s="102">
        <v>0</v>
      </c>
      <c r="N23" s="97">
        <v>6</v>
      </c>
      <c r="O23" s="99">
        <v>4</v>
      </c>
      <c r="P23" s="98">
        <v>0</v>
      </c>
      <c r="Q23" s="97">
        <v>6</v>
      </c>
      <c r="R23" s="97">
        <v>4</v>
      </c>
      <c r="S23" s="99">
        <v>0</v>
      </c>
      <c r="T23" s="97">
        <v>2</v>
      </c>
      <c r="U23" s="97">
        <v>2</v>
      </c>
      <c r="V23" s="97">
        <v>1</v>
      </c>
      <c r="W23" s="97">
        <v>0</v>
      </c>
      <c r="X23" s="133">
        <v>0</v>
      </c>
      <c r="Y23" s="115">
        <f t="shared" si="14"/>
        <v>35</v>
      </c>
      <c r="Z23" s="57"/>
      <c r="AA23" s="57"/>
      <c r="AB23" s="120">
        <f t="shared" si="13"/>
        <v>0</v>
      </c>
      <c r="AC23" s="59">
        <v>1</v>
      </c>
      <c r="AD23" s="59">
        <v>1</v>
      </c>
      <c r="AE23" s="74">
        <v>1</v>
      </c>
      <c r="AF23" s="74">
        <v>1</v>
      </c>
      <c r="AG23" s="75">
        <v>1</v>
      </c>
      <c r="AH23" s="74">
        <v>1</v>
      </c>
      <c r="AI23" s="68">
        <v>0</v>
      </c>
      <c r="AJ23" s="68">
        <v>1</v>
      </c>
      <c r="AK23" s="69">
        <v>1</v>
      </c>
      <c r="AL23" s="69">
        <v>1</v>
      </c>
      <c r="AM23" s="73">
        <v>1</v>
      </c>
      <c r="AN23" s="70">
        <v>1</v>
      </c>
      <c r="AO23" s="73">
        <v>1</v>
      </c>
      <c r="AP23" s="69">
        <v>1</v>
      </c>
      <c r="AQ23" s="69">
        <v>1</v>
      </c>
      <c r="AR23" s="72">
        <v>1</v>
      </c>
      <c r="AS23" s="71">
        <v>1</v>
      </c>
      <c r="AT23" s="69">
        <v>1</v>
      </c>
      <c r="AU23" s="69">
        <v>1</v>
      </c>
      <c r="AV23" s="70">
        <v>0</v>
      </c>
      <c r="AW23" s="69">
        <v>0</v>
      </c>
      <c r="AX23" s="69">
        <v>0</v>
      </c>
      <c r="AY23" s="68">
        <v>0</v>
      </c>
      <c r="AZ23" s="67"/>
      <c r="BA23" s="86"/>
      <c r="BB23" s="105">
        <f>AY23+AX23+AW23+AV23+AU23+AT23+AS23+AR23+AQ23+AP23+AO23+AN23+AM23+AL23+AK23+AJ23+AI23+AH23+AG23+AF23+AE23+AD23+AC23</f>
        <v>18</v>
      </c>
      <c r="BC23" s="120">
        <f t="shared" si="12"/>
        <v>53</v>
      </c>
    </row>
    <row r="24" spans="1:55" ht="17.25" customHeight="1" thickBot="1" x14ac:dyDescent="0.3">
      <c r="A24" s="625"/>
      <c r="B24" s="626"/>
      <c r="C24" s="627"/>
      <c r="D24" s="151" t="s">
        <v>119</v>
      </c>
      <c r="E24" s="209">
        <v>18</v>
      </c>
      <c r="F24" s="74">
        <v>9</v>
      </c>
      <c r="G24" s="97">
        <v>1</v>
      </c>
      <c r="H24" s="97">
        <v>2</v>
      </c>
      <c r="I24" s="97">
        <v>0</v>
      </c>
      <c r="J24" s="97">
        <v>0</v>
      </c>
      <c r="K24" s="97">
        <v>0</v>
      </c>
      <c r="L24" s="99">
        <v>2</v>
      </c>
      <c r="M24" s="102">
        <v>0</v>
      </c>
      <c r="N24" s="97">
        <v>3</v>
      </c>
      <c r="O24" s="99">
        <v>2</v>
      </c>
      <c r="P24" s="98">
        <v>0</v>
      </c>
      <c r="Q24" s="97">
        <v>3</v>
      </c>
      <c r="R24" s="97">
        <v>2</v>
      </c>
      <c r="S24" s="99">
        <v>0</v>
      </c>
      <c r="T24" s="97">
        <v>1</v>
      </c>
      <c r="U24" s="97">
        <v>1</v>
      </c>
      <c r="V24" s="97">
        <v>0</v>
      </c>
      <c r="W24" s="97">
        <v>0</v>
      </c>
      <c r="X24" s="133">
        <v>0</v>
      </c>
      <c r="Y24" s="110">
        <f t="shared" si="14"/>
        <v>17</v>
      </c>
      <c r="Z24" s="57"/>
      <c r="AA24" s="57"/>
      <c r="AB24" s="132">
        <f t="shared" si="13"/>
        <v>1</v>
      </c>
      <c r="AC24" s="59">
        <v>1</v>
      </c>
      <c r="AD24" s="59">
        <v>0</v>
      </c>
      <c r="AE24" s="74">
        <v>1</v>
      </c>
      <c r="AF24" s="74">
        <v>0</v>
      </c>
      <c r="AG24" s="75">
        <v>1</v>
      </c>
      <c r="AH24" s="74">
        <v>0</v>
      </c>
      <c r="AI24" s="68">
        <v>0</v>
      </c>
      <c r="AJ24" s="68">
        <v>1</v>
      </c>
      <c r="AK24" s="69">
        <v>0</v>
      </c>
      <c r="AL24" s="69">
        <v>0</v>
      </c>
      <c r="AM24" s="73">
        <v>1</v>
      </c>
      <c r="AN24" s="70">
        <v>0</v>
      </c>
      <c r="AO24" s="73">
        <v>1</v>
      </c>
      <c r="AP24" s="69">
        <v>0</v>
      </c>
      <c r="AQ24" s="69">
        <v>1</v>
      </c>
      <c r="AR24" s="72">
        <v>1</v>
      </c>
      <c r="AS24" s="71">
        <v>0</v>
      </c>
      <c r="AT24" s="69">
        <v>1</v>
      </c>
      <c r="AU24" s="69">
        <v>0</v>
      </c>
      <c r="AV24" s="70">
        <v>0</v>
      </c>
      <c r="AW24" s="69">
        <v>0</v>
      </c>
      <c r="AX24" s="69">
        <v>0</v>
      </c>
      <c r="AY24" s="68">
        <v>0</v>
      </c>
      <c r="AZ24" s="67"/>
      <c r="BA24" s="86"/>
      <c r="BB24" s="108">
        <f>AZ24+AY24+AX24+AW24+AV24+AU24+AT24+AS24+AR24+AQ24+AP24+AO24+AN24+AM24+AL24+AK24+AJ24+AI24+AH24+AG24+AF24+AE24+AD24+AC24</f>
        <v>9</v>
      </c>
      <c r="BC24" s="132">
        <f t="shared" si="12"/>
        <v>26</v>
      </c>
    </row>
    <row r="25" spans="1:55" ht="47.25" x14ac:dyDescent="0.2">
      <c r="A25" s="150"/>
      <c r="B25" s="130" t="s">
        <v>128</v>
      </c>
      <c r="C25" s="127" t="s">
        <v>127</v>
      </c>
      <c r="D25" s="149"/>
      <c r="E25" s="149">
        <f t="shared" ref="E25:W25" si="15">E26+E28+E30+E32</f>
        <v>428</v>
      </c>
      <c r="F25" s="149">
        <f t="shared" si="15"/>
        <v>215</v>
      </c>
      <c r="G25" s="149">
        <f t="shared" si="15"/>
        <v>2</v>
      </c>
      <c r="H25" s="149">
        <f t="shared" si="15"/>
        <v>4</v>
      </c>
      <c r="I25" s="149">
        <f t="shared" si="15"/>
        <v>6</v>
      </c>
      <c r="J25" s="149">
        <f t="shared" si="15"/>
        <v>10</v>
      </c>
      <c r="K25" s="149">
        <f t="shared" si="15"/>
        <v>12</v>
      </c>
      <c r="L25" s="149">
        <f t="shared" si="15"/>
        <v>8</v>
      </c>
      <c r="M25" s="149">
        <f t="shared" si="15"/>
        <v>12</v>
      </c>
      <c r="N25" s="149">
        <f t="shared" si="15"/>
        <v>12</v>
      </c>
      <c r="O25" s="149">
        <f t="shared" si="15"/>
        <v>7</v>
      </c>
      <c r="P25" s="149">
        <f t="shared" si="15"/>
        <v>4</v>
      </c>
      <c r="Q25" s="149">
        <f t="shared" si="15"/>
        <v>8</v>
      </c>
      <c r="R25" s="149">
        <f t="shared" si="15"/>
        <v>16</v>
      </c>
      <c r="S25" s="149">
        <f t="shared" si="15"/>
        <v>6</v>
      </c>
      <c r="T25" s="149">
        <f t="shared" si="15"/>
        <v>18</v>
      </c>
      <c r="U25" s="149">
        <f t="shared" si="15"/>
        <v>16</v>
      </c>
      <c r="V25" s="149">
        <f t="shared" si="15"/>
        <v>7</v>
      </c>
      <c r="W25" s="149">
        <f t="shared" si="15"/>
        <v>10</v>
      </c>
      <c r="X25" s="149"/>
      <c r="Y25" s="208">
        <f>Y26+Y28+Y30+Y32</f>
        <v>164</v>
      </c>
      <c r="Z25" s="35"/>
      <c r="AA25" s="35"/>
      <c r="AB25" s="149">
        <f t="shared" ref="AB25:AY25" si="16">AB32+AB30+AB28+AB26</f>
        <v>264</v>
      </c>
      <c r="AC25" s="149">
        <f t="shared" si="16"/>
        <v>11</v>
      </c>
      <c r="AD25" s="149">
        <f t="shared" si="16"/>
        <v>12</v>
      </c>
      <c r="AE25" s="149">
        <f t="shared" si="16"/>
        <v>12</v>
      </c>
      <c r="AF25" s="149">
        <f t="shared" si="16"/>
        <v>11</v>
      </c>
      <c r="AG25" s="149">
        <f t="shared" si="16"/>
        <v>12</v>
      </c>
      <c r="AH25" s="149">
        <f t="shared" si="16"/>
        <v>12</v>
      </c>
      <c r="AI25" s="149">
        <f t="shared" si="16"/>
        <v>9</v>
      </c>
      <c r="AJ25" s="149">
        <f t="shared" si="16"/>
        <v>10</v>
      </c>
      <c r="AK25" s="149">
        <f t="shared" si="16"/>
        <v>12</v>
      </c>
      <c r="AL25" s="149">
        <f t="shared" si="16"/>
        <v>11</v>
      </c>
      <c r="AM25" s="149">
        <f t="shared" si="16"/>
        <v>10</v>
      </c>
      <c r="AN25" s="149">
        <f t="shared" si="16"/>
        <v>8</v>
      </c>
      <c r="AO25" s="149">
        <f t="shared" si="16"/>
        <v>8</v>
      </c>
      <c r="AP25" s="149">
        <f t="shared" si="16"/>
        <v>8</v>
      </c>
      <c r="AQ25" s="149">
        <f t="shared" si="16"/>
        <v>8</v>
      </c>
      <c r="AR25" s="149">
        <f t="shared" si="16"/>
        <v>8</v>
      </c>
      <c r="AS25" s="149">
        <f t="shared" si="16"/>
        <v>8</v>
      </c>
      <c r="AT25" s="149">
        <f t="shared" si="16"/>
        <v>9</v>
      </c>
      <c r="AU25" s="149">
        <f t="shared" si="16"/>
        <v>9</v>
      </c>
      <c r="AV25" s="149">
        <f t="shared" si="16"/>
        <v>8</v>
      </c>
      <c r="AW25" s="149">
        <f t="shared" si="16"/>
        <v>7</v>
      </c>
      <c r="AX25" s="149">
        <f t="shared" si="16"/>
        <v>7</v>
      </c>
      <c r="AY25" s="149">
        <f t="shared" si="16"/>
        <v>6</v>
      </c>
      <c r="AZ25" s="149"/>
      <c r="BA25" s="149"/>
      <c r="BB25" s="208">
        <f>BB32+BB30+BB28+BB26</f>
        <v>216</v>
      </c>
      <c r="BC25" s="149">
        <f>BC32+BC30+BC28+BC26</f>
        <v>380</v>
      </c>
    </row>
    <row r="26" spans="1:55" ht="18.75" customHeight="1" thickBot="1" x14ac:dyDescent="0.3">
      <c r="A26" s="620" t="s">
        <v>87</v>
      </c>
      <c r="B26" s="618" t="s">
        <v>126</v>
      </c>
      <c r="C26" s="622" t="s">
        <v>82</v>
      </c>
      <c r="D26" s="107" t="s">
        <v>118</v>
      </c>
      <c r="E26" s="122">
        <v>108</v>
      </c>
      <c r="F26" s="143">
        <v>51</v>
      </c>
      <c r="G26" s="133">
        <v>0</v>
      </c>
      <c r="H26" s="133">
        <v>0</v>
      </c>
      <c r="I26" s="133">
        <v>2</v>
      </c>
      <c r="J26" s="133">
        <v>2</v>
      </c>
      <c r="K26" s="133">
        <v>4</v>
      </c>
      <c r="L26" s="134">
        <v>4</v>
      </c>
      <c r="M26" s="137">
        <v>2</v>
      </c>
      <c r="N26" s="133">
        <v>2</v>
      </c>
      <c r="O26" s="134">
        <v>5</v>
      </c>
      <c r="P26" s="101">
        <v>2</v>
      </c>
      <c r="Q26" s="133">
        <v>6</v>
      </c>
      <c r="R26" s="133">
        <v>4</v>
      </c>
      <c r="S26" s="134">
        <v>4</v>
      </c>
      <c r="T26" s="133">
        <v>6</v>
      </c>
      <c r="U26" s="133">
        <v>4</v>
      </c>
      <c r="V26" s="133">
        <v>0</v>
      </c>
      <c r="W26" s="133">
        <v>4</v>
      </c>
      <c r="X26" s="148">
        <v>2</v>
      </c>
      <c r="Y26" s="115">
        <f>X26+W26+V26+U26+T26+S26+R26+Q26+P26+O26+N26+M26+L26+K26+J26+I26+H26+G26</f>
        <v>53</v>
      </c>
      <c r="Z26" s="57"/>
      <c r="AA26" s="57"/>
      <c r="AB26" s="147">
        <f t="shared" ref="AB26:AB33" si="17">E26-Y26</f>
        <v>55</v>
      </c>
      <c r="AC26" s="59">
        <v>3</v>
      </c>
      <c r="AD26" s="59">
        <v>3</v>
      </c>
      <c r="AE26" s="74">
        <v>3</v>
      </c>
      <c r="AF26" s="74">
        <v>3</v>
      </c>
      <c r="AG26" s="75">
        <v>3</v>
      </c>
      <c r="AH26" s="74">
        <v>3</v>
      </c>
      <c r="AI26" s="146">
        <v>2</v>
      </c>
      <c r="AJ26" s="68">
        <v>3</v>
      </c>
      <c r="AK26" s="69">
        <v>3</v>
      </c>
      <c r="AL26" s="69">
        <v>3</v>
      </c>
      <c r="AM26" s="73">
        <v>3</v>
      </c>
      <c r="AN26" s="70">
        <v>2</v>
      </c>
      <c r="AO26" s="73">
        <v>2</v>
      </c>
      <c r="AP26" s="69">
        <v>2</v>
      </c>
      <c r="AQ26" s="69">
        <v>2</v>
      </c>
      <c r="AR26" s="72">
        <v>2</v>
      </c>
      <c r="AS26" s="71">
        <v>2</v>
      </c>
      <c r="AT26" s="69">
        <v>3</v>
      </c>
      <c r="AU26" s="69">
        <v>3</v>
      </c>
      <c r="AV26" s="70">
        <v>2</v>
      </c>
      <c r="AW26" s="69">
        <v>2</v>
      </c>
      <c r="AX26" s="69">
        <v>2</v>
      </c>
      <c r="AY26" s="87">
        <v>2</v>
      </c>
      <c r="AZ26" s="132"/>
      <c r="BA26" s="86"/>
      <c r="BB26" s="105">
        <f>AZ26+AY26+AX26+AW26+AV26+AU26+AT26+AS26+AR26+AQ26+AP26+AO26+AN26+AM26+AL26+AK26+AJ26+AI26+AH26+AG26+AF26+AE26+AD26+AC26</f>
        <v>58</v>
      </c>
      <c r="BC26" s="120">
        <f t="shared" ref="BC26:BC38" si="18">BB26+Y26</f>
        <v>111</v>
      </c>
    </row>
    <row r="27" spans="1:55" ht="16.5" customHeight="1" thickBot="1" x14ac:dyDescent="0.3">
      <c r="A27" s="625"/>
      <c r="B27" s="626"/>
      <c r="C27" s="627"/>
      <c r="D27" s="107" t="s">
        <v>119</v>
      </c>
      <c r="E27" s="52">
        <v>54</v>
      </c>
      <c r="F27" s="74">
        <v>25</v>
      </c>
      <c r="G27" s="97">
        <v>0</v>
      </c>
      <c r="H27" s="97">
        <v>0</v>
      </c>
      <c r="I27" s="97">
        <v>1</v>
      </c>
      <c r="J27" s="97">
        <v>1</v>
      </c>
      <c r="K27" s="97">
        <v>2</v>
      </c>
      <c r="L27" s="99">
        <v>2</v>
      </c>
      <c r="M27" s="102">
        <v>1</v>
      </c>
      <c r="N27" s="97">
        <v>1</v>
      </c>
      <c r="O27" s="99">
        <v>2</v>
      </c>
      <c r="P27" s="98">
        <v>1</v>
      </c>
      <c r="Q27" s="97">
        <v>3</v>
      </c>
      <c r="R27" s="97">
        <v>2</v>
      </c>
      <c r="S27" s="99">
        <v>2</v>
      </c>
      <c r="T27" s="97">
        <v>3</v>
      </c>
      <c r="U27" s="97">
        <v>2</v>
      </c>
      <c r="V27" s="97">
        <v>0</v>
      </c>
      <c r="W27" s="97">
        <v>2</v>
      </c>
      <c r="X27" s="140">
        <v>1</v>
      </c>
      <c r="Y27" s="110">
        <f t="shared" ref="Y27:Y33" si="19">X27+W27+V27+U27+T27+S27+R27+Q27+P27+O27+N27+M27+L27+K27+J27+I27+H27+G27</f>
        <v>26</v>
      </c>
      <c r="Z27" s="57"/>
      <c r="AA27" s="57"/>
      <c r="AB27" s="111">
        <f t="shared" si="17"/>
        <v>28</v>
      </c>
      <c r="AC27" s="59">
        <v>1</v>
      </c>
      <c r="AD27" s="59">
        <v>2</v>
      </c>
      <c r="AE27" s="74">
        <v>1</v>
      </c>
      <c r="AF27" s="74">
        <v>2</v>
      </c>
      <c r="AG27" s="75">
        <v>1</v>
      </c>
      <c r="AH27" s="74">
        <v>2</v>
      </c>
      <c r="AI27" s="145">
        <v>1</v>
      </c>
      <c r="AJ27" s="68">
        <v>2</v>
      </c>
      <c r="AK27" s="69">
        <v>1</v>
      </c>
      <c r="AL27" s="69">
        <v>2</v>
      </c>
      <c r="AM27" s="73">
        <v>1</v>
      </c>
      <c r="AN27" s="70">
        <v>2</v>
      </c>
      <c r="AO27" s="73">
        <v>1</v>
      </c>
      <c r="AP27" s="69">
        <v>1</v>
      </c>
      <c r="AQ27" s="69">
        <v>1</v>
      </c>
      <c r="AR27" s="72">
        <v>1</v>
      </c>
      <c r="AS27" s="71">
        <v>1</v>
      </c>
      <c r="AT27" s="69">
        <v>1</v>
      </c>
      <c r="AU27" s="69">
        <v>1</v>
      </c>
      <c r="AV27" s="70">
        <v>1</v>
      </c>
      <c r="AW27" s="69">
        <v>1</v>
      </c>
      <c r="AX27" s="69">
        <v>1</v>
      </c>
      <c r="AY27" s="87">
        <v>1</v>
      </c>
      <c r="AZ27" s="47"/>
      <c r="BA27" s="86"/>
      <c r="BB27" s="108">
        <f>AZ27+AY27+AX27+AW27+AV27+AU27+AT27+AS27+AR27+AQ27+AP27+AO27+AN27+AM27+AL27+AK27+AJ27+AI27+AH27+AG27+AF27+AE27+AD27+AC27</f>
        <v>29</v>
      </c>
      <c r="BC27" s="132">
        <f t="shared" si="18"/>
        <v>55</v>
      </c>
    </row>
    <row r="28" spans="1:55" ht="15.75" customHeight="1" thickBot="1" x14ac:dyDescent="0.3">
      <c r="A28" s="620" t="s">
        <v>60</v>
      </c>
      <c r="B28" s="618" t="s">
        <v>19</v>
      </c>
      <c r="C28" s="622" t="s">
        <v>84</v>
      </c>
      <c r="D28" s="107" t="s">
        <v>118</v>
      </c>
      <c r="E28" s="144">
        <v>134</v>
      </c>
      <c r="F28" s="143">
        <v>68</v>
      </c>
      <c r="G28" s="86">
        <v>0</v>
      </c>
      <c r="H28" s="86">
        <v>2</v>
      </c>
      <c r="I28" s="86">
        <v>0</v>
      </c>
      <c r="J28" s="86">
        <v>2</v>
      </c>
      <c r="K28" s="86">
        <v>2</v>
      </c>
      <c r="L28" s="109">
        <v>0</v>
      </c>
      <c r="M28" s="142">
        <v>6</v>
      </c>
      <c r="N28" s="86">
        <v>4</v>
      </c>
      <c r="O28" s="109">
        <v>0</v>
      </c>
      <c r="P28" s="72">
        <v>0</v>
      </c>
      <c r="Q28" s="86">
        <v>0</v>
      </c>
      <c r="R28" s="86">
        <v>0</v>
      </c>
      <c r="S28" s="109">
        <v>0</v>
      </c>
      <c r="T28" s="86">
        <v>2</v>
      </c>
      <c r="U28" s="86">
        <v>2</v>
      </c>
      <c r="V28" s="86">
        <v>0</v>
      </c>
      <c r="W28" s="86">
        <v>2</v>
      </c>
      <c r="X28" s="133">
        <v>2</v>
      </c>
      <c r="Y28" s="115">
        <f t="shared" si="19"/>
        <v>24</v>
      </c>
      <c r="Z28" s="57"/>
      <c r="AA28" s="57"/>
      <c r="AB28" s="116">
        <f t="shared" si="17"/>
        <v>110</v>
      </c>
      <c r="AC28" s="59">
        <v>3</v>
      </c>
      <c r="AD28" s="59">
        <v>3</v>
      </c>
      <c r="AE28" s="74">
        <v>3</v>
      </c>
      <c r="AF28" s="74">
        <v>3</v>
      </c>
      <c r="AG28" s="75">
        <v>3</v>
      </c>
      <c r="AH28" s="74">
        <v>3</v>
      </c>
      <c r="AI28" s="68">
        <v>3</v>
      </c>
      <c r="AJ28" s="68">
        <v>3</v>
      </c>
      <c r="AK28" s="69">
        <v>3</v>
      </c>
      <c r="AL28" s="69">
        <v>3</v>
      </c>
      <c r="AM28" s="73">
        <v>3</v>
      </c>
      <c r="AN28" s="70">
        <v>3</v>
      </c>
      <c r="AO28" s="73">
        <v>3</v>
      </c>
      <c r="AP28" s="69">
        <v>3</v>
      </c>
      <c r="AQ28" s="69">
        <v>3</v>
      </c>
      <c r="AR28" s="72">
        <v>3</v>
      </c>
      <c r="AS28" s="71">
        <v>3</v>
      </c>
      <c r="AT28" s="69">
        <v>3</v>
      </c>
      <c r="AU28" s="69">
        <v>3</v>
      </c>
      <c r="AV28" s="70">
        <v>3</v>
      </c>
      <c r="AW28" s="69">
        <v>3</v>
      </c>
      <c r="AX28" s="69">
        <v>3</v>
      </c>
      <c r="AY28" s="68">
        <v>1</v>
      </c>
      <c r="AZ28" s="69"/>
      <c r="BA28" s="141"/>
      <c r="BB28" s="105">
        <f>AY28+AX28+AW28+AV28+AU28+AT28+AS28+AR28+AQ28+AP28+AO28+AN28+AM28+AL28+AK28+AJ28+AI28+AH28+AG28+AF28+AE28+AD28+AC28</f>
        <v>67</v>
      </c>
      <c r="BC28" s="120">
        <f t="shared" si="18"/>
        <v>91</v>
      </c>
    </row>
    <row r="29" spans="1:55" ht="16.5" customHeight="1" thickBot="1" x14ac:dyDescent="0.3">
      <c r="A29" s="625"/>
      <c r="B29" s="626"/>
      <c r="C29" s="627"/>
      <c r="D29" s="107" t="s">
        <v>119</v>
      </c>
      <c r="E29" s="112">
        <v>67</v>
      </c>
      <c r="F29" s="59">
        <v>34</v>
      </c>
      <c r="G29" s="133">
        <v>0</v>
      </c>
      <c r="H29" s="133">
        <v>1</v>
      </c>
      <c r="I29" s="133">
        <v>0</v>
      </c>
      <c r="J29" s="133">
        <v>1</v>
      </c>
      <c r="K29" s="137">
        <v>1</v>
      </c>
      <c r="L29" s="134">
        <v>0</v>
      </c>
      <c r="M29" s="137">
        <v>3</v>
      </c>
      <c r="N29" s="133">
        <v>2</v>
      </c>
      <c r="O29" s="134">
        <v>0</v>
      </c>
      <c r="P29" s="101">
        <v>0</v>
      </c>
      <c r="Q29" s="133">
        <v>0</v>
      </c>
      <c r="R29" s="133">
        <v>0</v>
      </c>
      <c r="S29" s="134">
        <v>0</v>
      </c>
      <c r="T29" s="133">
        <v>1</v>
      </c>
      <c r="U29" s="133">
        <v>1</v>
      </c>
      <c r="V29" s="133">
        <v>0</v>
      </c>
      <c r="W29" s="133">
        <v>1</v>
      </c>
      <c r="X29" s="140">
        <v>1</v>
      </c>
      <c r="Y29" s="110">
        <f t="shared" si="19"/>
        <v>12</v>
      </c>
      <c r="Z29" s="57"/>
      <c r="AA29" s="57"/>
      <c r="AB29" s="111">
        <f t="shared" si="17"/>
        <v>55</v>
      </c>
      <c r="AC29" s="59">
        <v>1</v>
      </c>
      <c r="AD29" s="59">
        <v>2</v>
      </c>
      <c r="AE29" s="74">
        <v>1</v>
      </c>
      <c r="AF29" s="74">
        <v>2</v>
      </c>
      <c r="AG29" s="75">
        <v>1</v>
      </c>
      <c r="AH29" s="74">
        <v>2</v>
      </c>
      <c r="AI29" s="68">
        <v>2</v>
      </c>
      <c r="AJ29" s="68">
        <v>2</v>
      </c>
      <c r="AK29" s="69">
        <v>1</v>
      </c>
      <c r="AL29" s="69">
        <v>2</v>
      </c>
      <c r="AM29" s="73">
        <v>2</v>
      </c>
      <c r="AN29" s="70">
        <v>2</v>
      </c>
      <c r="AO29" s="73">
        <v>1</v>
      </c>
      <c r="AP29" s="69">
        <v>1</v>
      </c>
      <c r="AQ29" s="69">
        <v>2</v>
      </c>
      <c r="AR29" s="72">
        <v>1</v>
      </c>
      <c r="AS29" s="71">
        <v>1</v>
      </c>
      <c r="AT29" s="69">
        <v>1</v>
      </c>
      <c r="AU29" s="69">
        <v>1</v>
      </c>
      <c r="AV29" s="70">
        <v>2</v>
      </c>
      <c r="AW29" s="69">
        <v>1</v>
      </c>
      <c r="AX29" s="69">
        <v>2</v>
      </c>
      <c r="AY29" s="68">
        <v>1</v>
      </c>
      <c r="AZ29" s="67"/>
      <c r="BA29" s="69"/>
      <c r="BB29" s="108">
        <f>AZ29+AY29+AX29+AW29+AV29+AU29+AT29+AS29+AR29+AQ29+AP29+AO29+AN29+AM29+AL29+AK29+AJ29+AI29+AH29+AG29+AF29+AE29+AD29+AC29</f>
        <v>34</v>
      </c>
      <c r="BC29" s="132">
        <f t="shared" si="18"/>
        <v>46</v>
      </c>
    </row>
    <row r="30" spans="1:55" ht="17.25" customHeight="1" thickBot="1" x14ac:dyDescent="0.3">
      <c r="A30" s="620" t="s">
        <v>86</v>
      </c>
      <c r="B30" s="618" t="s">
        <v>125</v>
      </c>
      <c r="C30" s="622" t="s">
        <v>92</v>
      </c>
      <c r="D30" s="107" t="s">
        <v>118</v>
      </c>
      <c r="E30" s="63">
        <v>114</v>
      </c>
      <c r="F30" s="106">
        <v>60</v>
      </c>
      <c r="G30" s="97">
        <v>0</v>
      </c>
      <c r="H30" s="97">
        <v>2</v>
      </c>
      <c r="I30" s="97">
        <v>2</v>
      </c>
      <c r="J30" s="97">
        <v>2</v>
      </c>
      <c r="K30" s="97">
        <v>2</v>
      </c>
      <c r="L30" s="99">
        <v>2</v>
      </c>
      <c r="M30" s="102">
        <v>2</v>
      </c>
      <c r="N30" s="97">
        <v>2</v>
      </c>
      <c r="O30" s="99">
        <v>2</v>
      </c>
      <c r="P30" s="101">
        <v>2</v>
      </c>
      <c r="Q30" s="97">
        <v>2</v>
      </c>
      <c r="R30" s="97">
        <v>10</v>
      </c>
      <c r="S30" s="99">
        <v>2</v>
      </c>
      <c r="T30" s="97">
        <v>10</v>
      </c>
      <c r="U30" s="97">
        <v>10</v>
      </c>
      <c r="V30" s="97">
        <v>6</v>
      </c>
      <c r="W30" s="139">
        <v>4</v>
      </c>
      <c r="X30" s="86">
        <v>0</v>
      </c>
      <c r="Y30" s="115">
        <f t="shared" si="19"/>
        <v>62</v>
      </c>
      <c r="Z30" s="57"/>
      <c r="AA30" s="57"/>
      <c r="AB30" s="116">
        <f t="shared" si="17"/>
        <v>52</v>
      </c>
      <c r="AC30" s="133">
        <v>2</v>
      </c>
      <c r="AD30" s="133">
        <v>4</v>
      </c>
      <c r="AE30" s="133">
        <v>4</v>
      </c>
      <c r="AF30" s="133">
        <v>3</v>
      </c>
      <c r="AG30" s="134">
        <v>3</v>
      </c>
      <c r="AH30" s="133">
        <v>3</v>
      </c>
      <c r="AI30" s="98">
        <v>2</v>
      </c>
      <c r="AJ30" s="100">
        <v>2</v>
      </c>
      <c r="AK30" s="133">
        <v>3</v>
      </c>
      <c r="AL30" s="133">
        <v>3</v>
      </c>
      <c r="AM30" s="137">
        <v>3</v>
      </c>
      <c r="AN30" s="134">
        <v>2</v>
      </c>
      <c r="AO30" s="137">
        <v>2</v>
      </c>
      <c r="AP30" s="133">
        <v>2</v>
      </c>
      <c r="AQ30" s="133">
        <v>2</v>
      </c>
      <c r="AR30" s="101">
        <v>2</v>
      </c>
      <c r="AS30" s="100">
        <v>2</v>
      </c>
      <c r="AT30" s="133">
        <v>2</v>
      </c>
      <c r="AU30" s="133">
        <v>2</v>
      </c>
      <c r="AV30" s="134">
        <v>2</v>
      </c>
      <c r="AW30" s="133">
        <v>1</v>
      </c>
      <c r="AX30" s="133">
        <v>2</v>
      </c>
      <c r="AY30" s="98">
        <v>2</v>
      </c>
      <c r="AZ30" s="133"/>
      <c r="BA30" s="69"/>
      <c r="BB30" s="136">
        <f>AY30+AX30+AW30+AV30+AU30+AT30+AS30+AR30+AQ30+AP30+AO30+AN30+AM30+AL30+AK30+AJ30+AI30+AH30+AG30+AF30+AE30+AD30+AC30</f>
        <v>55</v>
      </c>
      <c r="BC30" s="120">
        <f t="shared" si="18"/>
        <v>117</v>
      </c>
    </row>
    <row r="31" spans="1:55" ht="19.5" customHeight="1" thickBot="1" x14ac:dyDescent="0.3">
      <c r="A31" s="625"/>
      <c r="B31" s="626"/>
      <c r="C31" s="627"/>
      <c r="D31" s="107" t="s">
        <v>119</v>
      </c>
      <c r="E31" s="112">
        <v>57</v>
      </c>
      <c r="F31" s="59">
        <v>30</v>
      </c>
      <c r="G31" s="97">
        <v>0</v>
      </c>
      <c r="H31" s="97">
        <v>1</v>
      </c>
      <c r="I31" s="97">
        <v>1</v>
      </c>
      <c r="J31" s="97">
        <v>1</v>
      </c>
      <c r="K31" s="97">
        <v>1</v>
      </c>
      <c r="L31" s="99">
        <v>1</v>
      </c>
      <c r="M31" s="102">
        <v>1</v>
      </c>
      <c r="N31" s="102">
        <v>1</v>
      </c>
      <c r="O31" s="99">
        <v>1</v>
      </c>
      <c r="P31" s="98">
        <v>1</v>
      </c>
      <c r="Q31" s="97">
        <v>1</v>
      </c>
      <c r="R31" s="97">
        <v>5</v>
      </c>
      <c r="S31" s="99">
        <v>1</v>
      </c>
      <c r="T31" s="97">
        <v>5</v>
      </c>
      <c r="U31" s="97">
        <v>5</v>
      </c>
      <c r="V31" s="97">
        <v>3</v>
      </c>
      <c r="W31" s="97">
        <v>2</v>
      </c>
      <c r="X31" s="135">
        <v>0</v>
      </c>
      <c r="Y31" s="110">
        <f t="shared" si="19"/>
        <v>31</v>
      </c>
      <c r="Z31" s="57"/>
      <c r="AA31" s="57"/>
      <c r="AB31" s="111">
        <f t="shared" si="17"/>
        <v>26</v>
      </c>
      <c r="AC31" s="59">
        <v>2</v>
      </c>
      <c r="AD31" s="59">
        <v>2</v>
      </c>
      <c r="AE31" s="74">
        <v>2</v>
      </c>
      <c r="AF31" s="74">
        <v>2</v>
      </c>
      <c r="AG31" s="75">
        <v>2</v>
      </c>
      <c r="AH31" s="74">
        <v>1</v>
      </c>
      <c r="AI31" s="68">
        <v>1</v>
      </c>
      <c r="AJ31" s="68">
        <v>1</v>
      </c>
      <c r="AK31" s="69">
        <v>1</v>
      </c>
      <c r="AL31" s="69">
        <v>1</v>
      </c>
      <c r="AM31" s="73">
        <v>1</v>
      </c>
      <c r="AN31" s="70">
        <v>1</v>
      </c>
      <c r="AO31" s="73">
        <v>1</v>
      </c>
      <c r="AP31" s="69">
        <v>1</v>
      </c>
      <c r="AQ31" s="69">
        <v>1</v>
      </c>
      <c r="AR31" s="72">
        <v>1</v>
      </c>
      <c r="AS31" s="71">
        <v>1</v>
      </c>
      <c r="AT31" s="69">
        <v>1</v>
      </c>
      <c r="AU31" s="69">
        <v>1</v>
      </c>
      <c r="AV31" s="70">
        <v>1</v>
      </c>
      <c r="AW31" s="69">
        <v>1</v>
      </c>
      <c r="AX31" s="69">
        <v>0</v>
      </c>
      <c r="AY31" s="87">
        <v>1</v>
      </c>
      <c r="AZ31" s="47"/>
      <c r="BA31" s="69"/>
      <c r="BB31" s="108">
        <f>AZ31+AY31+AX31+AW31+AV31+AU31+AT31+AS31+AR31+AQ31+AP31+AO31+AN31+AM31+AL31+AK31+AJ31+AI31+AH31+AG31+AF31+AE31+AD31+AC31</f>
        <v>27</v>
      </c>
      <c r="BC31" s="132">
        <f t="shared" si="18"/>
        <v>58</v>
      </c>
    </row>
    <row r="32" spans="1:55" ht="15.75" customHeight="1" thickBot="1" x14ac:dyDescent="0.3">
      <c r="A32" s="620" t="s">
        <v>63</v>
      </c>
      <c r="B32" s="618" t="s">
        <v>62</v>
      </c>
      <c r="C32" s="622" t="s">
        <v>82</v>
      </c>
      <c r="D32" s="107" t="s">
        <v>118</v>
      </c>
      <c r="E32" s="63">
        <v>72</v>
      </c>
      <c r="F32" s="63">
        <v>36</v>
      </c>
      <c r="G32" s="97">
        <v>2</v>
      </c>
      <c r="H32" s="97">
        <v>0</v>
      </c>
      <c r="I32" s="97">
        <v>2</v>
      </c>
      <c r="J32" s="97">
        <v>4</v>
      </c>
      <c r="K32" s="97">
        <v>4</v>
      </c>
      <c r="L32" s="99">
        <v>2</v>
      </c>
      <c r="M32" s="102">
        <v>2</v>
      </c>
      <c r="N32" s="97">
        <v>4</v>
      </c>
      <c r="O32" s="99">
        <v>0</v>
      </c>
      <c r="P32" s="98">
        <v>0</v>
      </c>
      <c r="Q32" s="97">
        <v>0</v>
      </c>
      <c r="R32" s="97">
        <v>2</v>
      </c>
      <c r="S32" s="99">
        <v>0</v>
      </c>
      <c r="T32" s="102">
        <v>0</v>
      </c>
      <c r="U32" s="102">
        <v>0</v>
      </c>
      <c r="V32" s="137">
        <v>1</v>
      </c>
      <c r="W32" s="137">
        <v>0</v>
      </c>
      <c r="X32" s="58">
        <v>2</v>
      </c>
      <c r="Y32" s="115">
        <f t="shared" si="19"/>
        <v>25</v>
      </c>
      <c r="Z32" s="57"/>
      <c r="AA32" s="57"/>
      <c r="AB32" s="116">
        <f t="shared" si="17"/>
        <v>47</v>
      </c>
      <c r="AC32" s="59">
        <v>3</v>
      </c>
      <c r="AD32" s="59">
        <v>2</v>
      </c>
      <c r="AE32" s="74">
        <v>2</v>
      </c>
      <c r="AF32" s="74">
        <v>2</v>
      </c>
      <c r="AG32" s="75">
        <v>3</v>
      </c>
      <c r="AH32" s="74">
        <v>3</v>
      </c>
      <c r="AI32" s="68">
        <v>2</v>
      </c>
      <c r="AJ32" s="68">
        <v>2</v>
      </c>
      <c r="AK32" s="69">
        <v>3</v>
      </c>
      <c r="AL32" s="69">
        <v>2</v>
      </c>
      <c r="AM32" s="73">
        <v>1</v>
      </c>
      <c r="AN32" s="70">
        <v>1</v>
      </c>
      <c r="AO32" s="73">
        <v>1</v>
      </c>
      <c r="AP32" s="69">
        <v>1</v>
      </c>
      <c r="AQ32" s="69">
        <v>1</v>
      </c>
      <c r="AR32" s="72">
        <v>1</v>
      </c>
      <c r="AS32" s="71">
        <v>1</v>
      </c>
      <c r="AT32" s="69">
        <v>1</v>
      </c>
      <c r="AU32" s="69">
        <v>1</v>
      </c>
      <c r="AV32" s="70">
        <v>1</v>
      </c>
      <c r="AW32" s="69">
        <v>1</v>
      </c>
      <c r="AX32" s="69">
        <v>0</v>
      </c>
      <c r="AY32" s="87">
        <v>1</v>
      </c>
      <c r="AZ32" s="86"/>
      <c r="BA32" s="69"/>
      <c r="BB32" s="105">
        <f>AY32+AX32+AW32+AV32+AU32+AT32+AS32+AR32+AQ32+AP32+AO32+AN32+AM32+AL32+AK32+AJ32+AI32+AH32+AG32+AF32+AE32+AD32+AC32</f>
        <v>36</v>
      </c>
      <c r="BC32" s="120">
        <f t="shared" si="18"/>
        <v>61</v>
      </c>
    </row>
    <row r="33" spans="1:55" ht="22.5" customHeight="1" thickBot="1" x14ac:dyDescent="0.3">
      <c r="A33" s="625"/>
      <c r="B33" s="626"/>
      <c r="C33" s="627"/>
      <c r="D33" s="107" t="s">
        <v>119</v>
      </c>
      <c r="E33" s="112">
        <v>36</v>
      </c>
      <c r="F33" s="112">
        <v>18</v>
      </c>
      <c r="G33" s="97">
        <v>1</v>
      </c>
      <c r="H33" s="97">
        <v>0</v>
      </c>
      <c r="I33" s="97">
        <v>1</v>
      </c>
      <c r="J33" s="97">
        <v>2</v>
      </c>
      <c r="K33" s="97">
        <v>2</v>
      </c>
      <c r="L33" s="99">
        <v>1</v>
      </c>
      <c r="M33" s="102">
        <v>1</v>
      </c>
      <c r="N33" s="97">
        <v>2</v>
      </c>
      <c r="O33" s="99">
        <v>0</v>
      </c>
      <c r="P33" s="98">
        <v>0</v>
      </c>
      <c r="Q33" s="97">
        <v>0</v>
      </c>
      <c r="R33" s="97">
        <v>1</v>
      </c>
      <c r="S33" s="99">
        <v>0</v>
      </c>
      <c r="T33" s="97">
        <v>0</v>
      </c>
      <c r="U33" s="97">
        <v>0</v>
      </c>
      <c r="V33" s="133">
        <v>1</v>
      </c>
      <c r="W33" s="133">
        <v>0</v>
      </c>
      <c r="X33" s="58">
        <v>1</v>
      </c>
      <c r="Y33" s="110">
        <f t="shared" si="19"/>
        <v>13</v>
      </c>
      <c r="Z33" s="57"/>
      <c r="AA33" s="57"/>
      <c r="AB33" s="111">
        <f t="shared" si="17"/>
        <v>23</v>
      </c>
      <c r="AC33" s="59">
        <v>1</v>
      </c>
      <c r="AD33" s="59">
        <v>1</v>
      </c>
      <c r="AE33" s="74">
        <v>1</v>
      </c>
      <c r="AF33" s="74">
        <v>1</v>
      </c>
      <c r="AG33" s="75">
        <v>2</v>
      </c>
      <c r="AH33" s="74">
        <v>1</v>
      </c>
      <c r="AI33" s="68">
        <v>1</v>
      </c>
      <c r="AJ33" s="68">
        <v>1</v>
      </c>
      <c r="AK33" s="69">
        <v>2</v>
      </c>
      <c r="AL33" s="69">
        <v>1</v>
      </c>
      <c r="AM33" s="73">
        <v>1</v>
      </c>
      <c r="AN33" s="70">
        <v>1</v>
      </c>
      <c r="AO33" s="73">
        <v>0</v>
      </c>
      <c r="AP33" s="69">
        <v>1</v>
      </c>
      <c r="AQ33" s="69">
        <v>0</v>
      </c>
      <c r="AR33" s="72">
        <v>1</v>
      </c>
      <c r="AS33" s="71">
        <v>1</v>
      </c>
      <c r="AT33" s="69">
        <v>0</v>
      </c>
      <c r="AU33" s="69">
        <v>1</v>
      </c>
      <c r="AV33" s="70">
        <v>0</v>
      </c>
      <c r="AW33" s="69">
        <v>0</v>
      </c>
      <c r="AX33" s="69">
        <v>0</v>
      </c>
      <c r="AY33" s="68">
        <v>0</v>
      </c>
      <c r="AZ33" s="67"/>
      <c r="BA33" s="69"/>
      <c r="BB33" s="108">
        <f>AZ33+AY33+AX33+AW33+AV33+AU33+AT33+AS33+AR33+AQ33+AP33+AO33+AN33+AM33+AL33+AK33+AJ33+AI33+AH33+AG33+AF33+AE33+AD33+AC33</f>
        <v>18</v>
      </c>
      <c r="BC33" s="132">
        <f t="shared" si="18"/>
        <v>31</v>
      </c>
    </row>
    <row r="34" spans="1:55" ht="30" customHeight="1" x14ac:dyDescent="0.2">
      <c r="A34" s="131"/>
      <c r="B34" s="130" t="s">
        <v>124</v>
      </c>
      <c r="C34" s="127" t="s">
        <v>123</v>
      </c>
      <c r="D34" s="125"/>
      <c r="E34" s="124">
        <f t="shared" ref="E34:W34" si="20">E35+E37</f>
        <v>76</v>
      </c>
      <c r="F34" s="124">
        <f t="shared" si="20"/>
        <v>53</v>
      </c>
      <c r="G34" s="124">
        <f t="shared" si="20"/>
        <v>3</v>
      </c>
      <c r="H34" s="124">
        <f t="shared" si="20"/>
        <v>2</v>
      </c>
      <c r="I34" s="124">
        <f t="shared" si="20"/>
        <v>2</v>
      </c>
      <c r="J34" s="124">
        <f t="shared" si="20"/>
        <v>4</v>
      </c>
      <c r="K34" s="124">
        <f t="shared" si="20"/>
        <v>4</v>
      </c>
      <c r="L34" s="124">
        <f t="shared" si="20"/>
        <v>4</v>
      </c>
      <c r="M34" s="124">
        <f t="shared" si="20"/>
        <v>0</v>
      </c>
      <c r="N34" s="124">
        <f t="shared" si="20"/>
        <v>0</v>
      </c>
      <c r="O34" s="124">
        <f t="shared" si="20"/>
        <v>4</v>
      </c>
      <c r="P34" s="124">
        <f t="shared" si="20"/>
        <v>4</v>
      </c>
      <c r="Q34" s="124">
        <f t="shared" si="20"/>
        <v>0</v>
      </c>
      <c r="R34" s="124">
        <f t="shared" si="20"/>
        <v>6</v>
      </c>
      <c r="S34" s="124">
        <f t="shared" si="20"/>
        <v>6</v>
      </c>
      <c r="T34" s="124">
        <f t="shared" si="20"/>
        <v>2</v>
      </c>
      <c r="U34" s="124">
        <f t="shared" si="20"/>
        <v>6</v>
      </c>
      <c r="V34" s="124">
        <f t="shared" si="20"/>
        <v>14</v>
      </c>
      <c r="W34" s="124">
        <f t="shared" si="20"/>
        <v>8</v>
      </c>
      <c r="X34" s="124"/>
      <c r="Y34" s="207">
        <f>Y35+Y37</f>
        <v>69</v>
      </c>
      <c r="Z34" s="35"/>
      <c r="AA34" s="35"/>
      <c r="AB34" s="124">
        <f t="shared" ref="AB34:AY34" si="21">AB35</f>
        <v>7</v>
      </c>
      <c r="AC34" s="124">
        <f t="shared" si="21"/>
        <v>1</v>
      </c>
      <c r="AD34" s="124">
        <f t="shared" si="21"/>
        <v>1</v>
      </c>
      <c r="AE34" s="124">
        <f t="shared" si="21"/>
        <v>1</v>
      </c>
      <c r="AF34" s="124">
        <f t="shared" si="21"/>
        <v>2</v>
      </c>
      <c r="AG34" s="126">
        <f t="shared" si="21"/>
        <v>1</v>
      </c>
      <c r="AH34" s="124">
        <f t="shared" si="21"/>
        <v>1</v>
      </c>
      <c r="AI34" s="124">
        <f t="shared" si="21"/>
        <v>1</v>
      </c>
      <c r="AJ34" s="124">
        <f t="shared" si="21"/>
        <v>1</v>
      </c>
      <c r="AK34" s="124">
        <f t="shared" si="21"/>
        <v>1</v>
      </c>
      <c r="AL34" s="124">
        <f t="shared" si="21"/>
        <v>1</v>
      </c>
      <c r="AM34" s="124">
        <f t="shared" si="21"/>
        <v>1</v>
      </c>
      <c r="AN34" s="126">
        <f t="shared" si="21"/>
        <v>1</v>
      </c>
      <c r="AO34" s="124">
        <f t="shared" si="21"/>
        <v>1</v>
      </c>
      <c r="AP34" s="124">
        <f t="shared" si="21"/>
        <v>1</v>
      </c>
      <c r="AQ34" s="124">
        <f t="shared" si="21"/>
        <v>1</v>
      </c>
      <c r="AR34" s="126">
        <f t="shared" si="21"/>
        <v>0</v>
      </c>
      <c r="AS34" s="124">
        <f t="shared" si="21"/>
        <v>0</v>
      </c>
      <c r="AT34" s="124">
        <f t="shared" si="21"/>
        <v>0</v>
      </c>
      <c r="AU34" s="124">
        <f t="shared" si="21"/>
        <v>0</v>
      </c>
      <c r="AV34" s="126">
        <f t="shared" si="21"/>
        <v>0</v>
      </c>
      <c r="AW34" s="124">
        <f t="shared" si="21"/>
        <v>0</v>
      </c>
      <c r="AX34" s="124">
        <f t="shared" si="21"/>
        <v>6</v>
      </c>
      <c r="AY34" s="124">
        <f t="shared" si="21"/>
        <v>1</v>
      </c>
      <c r="AZ34" s="125"/>
      <c r="BA34" s="125"/>
      <c r="BB34" s="207">
        <f>BB35</f>
        <v>23</v>
      </c>
      <c r="BC34" s="124">
        <f t="shared" si="18"/>
        <v>92</v>
      </c>
    </row>
    <row r="35" spans="1:55" ht="17.25" customHeight="1" thickBot="1" x14ac:dyDescent="0.25">
      <c r="A35" s="620" t="s">
        <v>109</v>
      </c>
      <c r="B35" s="618" t="s">
        <v>122</v>
      </c>
      <c r="C35" s="622" t="s">
        <v>82</v>
      </c>
      <c r="D35" s="117" t="s">
        <v>118</v>
      </c>
      <c r="E35" s="123">
        <v>40</v>
      </c>
      <c r="F35" s="122">
        <v>17</v>
      </c>
      <c r="G35" s="97">
        <v>3</v>
      </c>
      <c r="H35" s="97">
        <v>2</v>
      </c>
      <c r="I35" s="97">
        <v>2</v>
      </c>
      <c r="J35" s="97">
        <v>4</v>
      </c>
      <c r="K35" s="97">
        <v>4</v>
      </c>
      <c r="L35" s="99">
        <v>4</v>
      </c>
      <c r="M35" s="102">
        <v>0</v>
      </c>
      <c r="N35" s="97">
        <v>0</v>
      </c>
      <c r="O35" s="99">
        <v>4</v>
      </c>
      <c r="P35" s="100">
        <v>2</v>
      </c>
      <c r="Q35" s="97">
        <v>0</v>
      </c>
      <c r="R35" s="97">
        <v>2</v>
      </c>
      <c r="S35" s="99">
        <v>4</v>
      </c>
      <c r="T35" s="97">
        <v>2</v>
      </c>
      <c r="U35" s="97">
        <v>0</v>
      </c>
      <c r="V35" s="97">
        <v>0</v>
      </c>
      <c r="W35" s="97">
        <v>0</v>
      </c>
      <c r="X35" s="58">
        <v>0</v>
      </c>
      <c r="Y35" s="214">
        <f>X35+W35+V35+U35+T35+S35+R35+Q35+P35+O35+N35+M35+L35+K35+J35+I35+H35+G35</f>
        <v>33</v>
      </c>
      <c r="Z35" s="57"/>
      <c r="AA35" s="57"/>
      <c r="AB35" s="116">
        <f>E35-Y35</f>
        <v>7</v>
      </c>
      <c r="AC35" s="59">
        <v>1</v>
      </c>
      <c r="AD35" s="59">
        <v>1</v>
      </c>
      <c r="AE35" s="74">
        <v>1</v>
      </c>
      <c r="AF35" s="74">
        <v>2</v>
      </c>
      <c r="AG35" s="75">
        <v>1</v>
      </c>
      <c r="AH35" s="74">
        <v>1</v>
      </c>
      <c r="AI35" s="68">
        <v>1</v>
      </c>
      <c r="AJ35" s="68">
        <v>1</v>
      </c>
      <c r="AK35" s="69">
        <v>1</v>
      </c>
      <c r="AL35" s="69">
        <v>1</v>
      </c>
      <c r="AM35" s="73">
        <v>1</v>
      </c>
      <c r="AN35" s="70">
        <v>1</v>
      </c>
      <c r="AO35" s="73">
        <v>1</v>
      </c>
      <c r="AP35" s="69">
        <v>1</v>
      </c>
      <c r="AQ35" s="69">
        <v>1</v>
      </c>
      <c r="AR35" s="72">
        <v>0</v>
      </c>
      <c r="AS35" s="71">
        <v>0</v>
      </c>
      <c r="AT35" s="69">
        <v>0</v>
      </c>
      <c r="AU35" s="69">
        <v>0</v>
      </c>
      <c r="AV35" s="70">
        <v>0</v>
      </c>
      <c r="AW35" s="69">
        <v>0</v>
      </c>
      <c r="AX35" s="69">
        <v>6</v>
      </c>
      <c r="AY35" s="68">
        <v>1</v>
      </c>
      <c r="AZ35" s="69"/>
      <c r="BA35" s="69"/>
      <c r="BB35" s="46">
        <f>AY35+AX35+AW35+AV35+AU35+AT35+AS35+AR35+AQ35+AP35+AO35+AN35+AM35+AL35+AK35+AJ35+AI35+AH35+AG35+AF35+AE35+AD35+AC35</f>
        <v>23</v>
      </c>
      <c r="BC35" s="120">
        <f t="shared" si="18"/>
        <v>56</v>
      </c>
    </row>
    <row r="36" spans="1:55" ht="27" customHeight="1" x14ac:dyDescent="0.2">
      <c r="A36" s="625"/>
      <c r="B36" s="626"/>
      <c r="C36" s="627"/>
      <c r="D36" s="113" t="s">
        <v>119</v>
      </c>
      <c r="E36" s="112">
        <v>20</v>
      </c>
      <c r="F36" s="59">
        <v>9</v>
      </c>
      <c r="G36" s="59">
        <v>2</v>
      </c>
      <c r="H36" s="59">
        <v>1</v>
      </c>
      <c r="I36" s="119">
        <v>1</v>
      </c>
      <c r="J36" s="119">
        <v>2</v>
      </c>
      <c r="K36" s="119">
        <v>2</v>
      </c>
      <c r="L36" s="75">
        <v>2</v>
      </c>
      <c r="M36" s="27">
        <v>0</v>
      </c>
      <c r="N36" s="74">
        <v>0</v>
      </c>
      <c r="O36" s="75">
        <v>2</v>
      </c>
      <c r="P36" s="118">
        <v>1</v>
      </c>
      <c r="Q36" s="74">
        <v>0</v>
      </c>
      <c r="R36" s="74">
        <v>1</v>
      </c>
      <c r="S36" s="75">
        <v>2</v>
      </c>
      <c r="T36" s="74">
        <v>1</v>
      </c>
      <c r="U36" s="74">
        <v>0</v>
      </c>
      <c r="V36" s="74">
        <v>0</v>
      </c>
      <c r="W36" s="74">
        <v>0</v>
      </c>
      <c r="X36" s="58">
        <v>0</v>
      </c>
      <c r="Y36" s="315">
        <f t="shared" ref="Y36:Y38" si="22">X36+W36+V36+U36+T36+S36+R36+Q36+P36+O36+N36+M36+L36+K36+J36+I36+H36+G36</f>
        <v>17</v>
      </c>
      <c r="Z36" s="57"/>
      <c r="AA36" s="57"/>
      <c r="AB36" s="103">
        <f>E36-Y36</f>
        <v>3</v>
      </c>
      <c r="AC36" s="59">
        <v>0</v>
      </c>
      <c r="AD36" s="59">
        <v>1</v>
      </c>
      <c r="AE36" s="74">
        <v>0</v>
      </c>
      <c r="AF36" s="74">
        <v>1</v>
      </c>
      <c r="AG36" s="75">
        <v>0</v>
      </c>
      <c r="AH36" s="74">
        <v>1</v>
      </c>
      <c r="AI36" s="68">
        <v>0</v>
      </c>
      <c r="AJ36" s="68">
        <v>0</v>
      </c>
      <c r="AK36" s="69">
        <v>0</v>
      </c>
      <c r="AL36" s="69">
        <v>1</v>
      </c>
      <c r="AM36" s="73">
        <v>1</v>
      </c>
      <c r="AN36" s="70">
        <v>1</v>
      </c>
      <c r="AO36" s="73">
        <v>0</v>
      </c>
      <c r="AP36" s="69">
        <v>0</v>
      </c>
      <c r="AQ36" s="69">
        <v>0</v>
      </c>
      <c r="AR36" s="72">
        <v>0</v>
      </c>
      <c r="AS36" s="71">
        <v>0</v>
      </c>
      <c r="AT36" s="69">
        <v>0</v>
      </c>
      <c r="AU36" s="69">
        <v>1</v>
      </c>
      <c r="AV36" s="70">
        <v>0</v>
      </c>
      <c r="AW36" s="69">
        <v>0</v>
      </c>
      <c r="AX36" s="69">
        <v>3</v>
      </c>
      <c r="AY36" s="68">
        <v>1</v>
      </c>
      <c r="AZ36" s="67"/>
      <c r="BA36" s="69"/>
      <c r="BB36" s="108">
        <f>AZ36+AY36+AX36+AW36+AV36+AU36+AT36+AS36+AR36+AQ36+AP36+AO36+AN36+AM36+AL36+AK36+AJ36+AI36+AH36+AG36+AF36+AE36+AD36+AC36</f>
        <v>11</v>
      </c>
      <c r="BC36" s="45">
        <f t="shared" si="18"/>
        <v>28</v>
      </c>
    </row>
    <row r="37" spans="1:55" ht="18.75" customHeight="1" thickBot="1" x14ac:dyDescent="0.25">
      <c r="A37" s="623" t="s">
        <v>83</v>
      </c>
      <c r="B37" s="618" t="s">
        <v>112</v>
      </c>
      <c r="C37" s="622" t="s">
        <v>85</v>
      </c>
      <c r="D37" s="117" t="s">
        <v>118</v>
      </c>
      <c r="E37" s="63">
        <v>36</v>
      </c>
      <c r="F37" s="63">
        <v>36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  <c r="L37" s="99">
        <v>0</v>
      </c>
      <c r="M37" s="102">
        <v>0</v>
      </c>
      <c r="N37" s="97">
        <v>0</v>
      </c>
      <c r="O37" s="99">
        <v>0</v>
      </c>
      <c r="P37" s="100">
        <v>2</v>
      </c>
      <c r="Q37" s="97">
        <v>0</v>
      </c>
      <c r="R37" s="97">
        <v>4</v>
      </c>
      <c r="S37" s="99">
        <v>2</v>
      </c>
      <c r="T37" s="97">
        <v>0</v>
      </c>
      <c r="U37" s="97">
        <v>6</v>
      </c>
      <c r="V37" s="97">
        <v>14</v>
      </c>
      <c r="W37" s="97">
        <v>8</v>
      </c>
      <c r="X37" s="58">
        <v>0</v>
      </c>
      <c r="Y37" s="214">
        <f t="shared" si="22"/>
        <v>36</v>
      </c>
      <c r="Z37" s="57"/>
      <c r="AA37" s="57"/>
      <c r="AB37" s="116">
        <f>E37-Y37</f>
        <v>0</v>
      </c>
      <c r="AC37" s="97">
        <v>0</v>
      </c>
      <c r="AD37" s="97">
        <v>0</v>
      </c>
      <c r="AE37" s="97">
        <v>0</v>
      </c>
      <c r="AF37" s="97">
        <v>0</v>
      </c>
      <c r="AG37" s="99">
        <v>0</v>
      </c>
      <c r="AH37" s="97">
        <v>0</v>
      </c>
      <c r="AI37" s="98">
        <v>0</v>
      </c>
      <c r="AJ37" s="98">
        <v>0</v>
      </c>
      <c r="AK37" s="97">
        <v>0</v>
      </c>
      <c r="AL37" s="97">
        <v>0</v>
      </c>
      <c r="AM37" s="102">
        <v>0</v>
      </c>
      <c r="AN37" s="99">
        <v>0</v>
      </c>
      <c r="AO37" s="102">
        <v>0</v>
      </c>
      <c r="AP37" s="97">
        <v>0</v>
      </c>
      <c r="AQ37" s="97">
        <v>0</v>
      </c>
      <c r="AR37" s="101">
        <v>0</v>
      </c>
      <c r="AS37" s="100">
        <v>0</v>
      </c>
      <c r="AT37" s="97">
        <v>0</v>
      </c>
      <c r="AU37" s="97">
        <v>0</v>
      </c>
      <c r="AV37" s="99">
        <v>0</v>
      </c>
      <c r="AW37" s="97">
        <v>0</v>
      </c>
      <c r="AX37" s="97">
        <v>0</v>
      </c>
      <c r="AY37" s="98">
        <v>0</v>
      </c>
      <c r="AZ37" s="97"/>
      <c r="BA37" s="69"/>
      <c r="BB37" s="115">
        <f>AZ37+AY37+AX37+AW37+AV37+AU37+AR37+AQ37+AP37+AO37+AN37+AM37+AL37+AK37+AI37+AH37+AG37+AF37+AE37+AD37+AC37</f>
        <v>0</v>
      </c>
      <c r="BC37" s="114">
        <f t="shared" si="18"/>
        <v>36</v>
      </c>
    </row>
    <row r="38" spans="1:55" ht="18.75" customHeight="1" x14ac:dyDescent="0.2">
      <c r="A38" s="628"/>
      <c r="B38" s="626"/>
      <c r="C38" s="627"/>
      <c r="D38" s="113" t="s">
        <v>119</v>
      </c>
      <c r="E38" s="112">
        <v>18</v>
      </c>
      <c r="F38" s="112">
        <v>18</v>
      </c>
      <c r="G38" s="97">
        <v>0</v>
      </c>
      <c r="H38" s="97">
        <v>0</v>
      </c>
      <c r="I38" s="97">
        <v>0</v>
      </c>
      <c r="J38" s="97">
        <v>0</v>
      </c>
      <c r="K38" s="97">
        <v>0</v>
      </c>
      <c r="L38" s="99">
        <v>0</v>
      </c>
      <c r="M38" s="102">
        <v>0</v>
      </c>
      <c r="N38" s="97">
        <v>0</v>
      </c>
      <c r="O38" s="99">
        <v>0</v>
      </c>
      <c r="P38" s="98">
        <v>1</v>
      </c>
      <c r="Q38" s="97">
        <v>0</v>
      </c>
      <c r="R38" s="97">
        <v>2</v>
      </c>
      <c r="S38" s="99">
        <v>1</v>
      </c>
      <c r="T38" s="97">
        <v>0</v>
      </c>
      <c r="U38" s="97">
        <v>3</v>
      </c>
      <c r="V38" s="97">
        <v>7</v>
      </c>
      <c r="W38" s="97">
        <v>4</v>
      </c>
      <c r="X38" s="58">
        <v>0</v>
      </c>
      <c r="Y38" s="315">
        <f t="shared" si="22"/>
        <v>18</v>
      </c>
      <c r="Z38" s="57"/>
      <c r="AA38" s="57"/>
      <c r="AB38" s="111">
        <f>E38-Y38</f>
        <v>0</v>
      </c>
      <c r="AC38" s="97">
        <v>0</v>
      </c>
      <c r="AD38" s="97">
        <v>0</v>
      </c>
      <c r="AE38" s="97">
        <v>0</v>
      </c>
      <c r="AF38" s="97">
        <v>0</v>
      </c>
      <c r="AG38" s="99">
        <v>0</v>
      </c>
      <c r="AH38" s="97">
        <v>0</v>
      </c>
      <c r="AI38" s="98">
        <v>0</v>
      </c>
      <c r="AJ38" s="98">
        <v>0</v>
      </c>
      <c r="AK38" s="97">
        <v>0</v>
      </c>
      <c r="AL38" s="97">
        <v>0</v>
      </c>
      <c r="AM38" s="102">
        <v>0</v>
      </c>
      <c r="AN38" s="99">
        <v>0</v>
      </c>
      <c r="AO38" s="102">
        <v>0</v>
      </c>
      <c r="AP38" s="97">
        <v>0</v>
      </c>
      <c r="AQ38" s="97">
        <v>0</v>
      </c>
      <c r="AR38" s="101">
        <v>0</v>
      </c>
      <c r="AS38" s="100">
        <v>0</v>
      </c>
      <c r="AT38" s="97">
        <v>0</v>
      </c>
      <c r="AU38" s="97">
        <v>0</v>
      </c>
      <c r="AV38" s="99">
        <v>0</v>
      </c>
      <c r="AW38" s="97">
        <v>0</v>
      </c>
      <c r="AX38" s="97">
        <v>0</v>
      </c>
      <c r="AY38" s="98">
        <v>0</v>
      </c>
      <c r="AZ38" s="97"/>
      <c r="BA38" s="69"/>
      <c r="BB38" s="110">
        <f>AZ38+AY38+AX38+AW38+AV38+AU38+AT38+AS38+AR38+AQ38+AP38+AO38+AN38+AM38+AL38+AK38+AJ38+AI38+AH38+AG38+AF38+AE38+AD38+AC38</f>
        <v>0</v>
      </c>
      <c r="BC38" s="69">
        <f t="shared" si="18"/>
        <v>18</v>
      </c>
    </row>
    <row r="39" spans="1:55" ht="46.5" customHeight="1" x14ac:dyDescent="0.2">
      <c r="A39" s="96" t="s">
        <v>8</v>
      </c>
      <c r="B39" s="96" t="s">
        <v>121</v>
      </c>
      <c r="C39" s="93"/>
      <c r="D39" s="93"/>
      <c r="E39" s="93">
        <f t="shared" ref="E39:W39" si="23">E40+E42+E44</f>
        <v>136</v>
      </c>
      <c r="F39" s="93">
        <f t="shared" si="23"/>
        <v>89</v>
      </c>
      <c r="G39" s="93">
        <f t="shared" si="23"/>
        <v>6</v>
      </c>
      <c r="H39" s="93">
        <f t="shared" si="23"/>
        <v>14</v>
      </c>
      <c r="I39" s="93">
        <f t="shared" si="23"/>
        <v>18</v>
      </c>
      <c r="J39" s="93">
        <f t="shared" si="23"/>
        <v>12</v>
      </c>
      <c r="K39" s="93">
        <f t="shared" si="23"/>
        <v>6</v>
      </c>
      <c r="L39" s="93">
        <f t="shared" si="23"/>
        <v>6</v>
      </c>
      <c r="M39" s="93">
        <f t="shared" si="23"/>
        <v>10</v>
      </c>
      <c r="N39" s="93">
        <f t="shared" si="23"/>
        <v>8</v>
      </c>
      <c r="O39" s="93">
        <f t="shared" si="23"/>
        <v>4</v>
      </c>
      <c r="P39" s="93">
        <f t="shared" si="23"/>
        <v>6</v>
      </c>
      <c r="Q39" s="93">
        <f t="shared" si="23"/>
        <v>8</v>
      </c>
      <c r="R39" s="93">
        <f t="shared" si="23"/>
        <v>6</v>
      </c>
      <c r="S39" s="93">
        <f t="shared" si="23"/>
        <v>6</v>
      </c>
      <c r="T39" s="93">
        <f t="shared" si="23"/>
        <v>8</v>
      </c>
      <c r="U39" s="93">
        <f t="shared" si="23"/>
        <v>6</v>
      </c>
      <c r="V39" s="93">
        <f t="shared" si="23"/>
        <v>12</v>
      </c>
      <c r="W39" s="93">
        <f t="shared" si="23"/>
        <v>0</v>
      </c>
      <c r="X39" s="93"/>
      <c r="Y39" s="206">
        <f>Y40+Y42+Y44</f>
        <v>136</v>
      </c>
      <c r="Z39" s="210"/>
      <c r="AA39" s="210"/>
      <c r="AB39" s="93">
        <f t="shared" ref="AB39:AY39" si="24">AB40+AB42+AB44</f>
        <v>0</v>
      </c>
      <c r="AC39" s="93">
        <f t="shared" si="24"/>
        <v>3</v>
      </c>
      <c r="AD39" s="93">
        <f t="shared" si="24"/>
        <v>2</v>
      </c>
      <c r="AE39" s="93">
        <f t="shared" si="24"/>
        <v>3</v>
      </c>
      <c r="AF39" s="93">
        <f t="shared" si="24"/>
        <v>2</v>
      </c>
      <c r="AG39" s="93">
        <f t="shared" si="24"/>
        <v>3</v>
      </c>
      <c r="AH39" s="93">
        <f t="shared" si="24"/>
        <v>3</v>
      </c>
      <c r="AI39" s="93">
        <f t="shared" si="24"/>
        <v>2</v>
      </c>
      <c r="AJ39" s="93">
        <f t="shared" si="24"/>
        <v>2</v>
      </c>
      <c r="AK39" s="93">
        <f t="shared" si="24"/>
        <v>3</v>
      </c>
      <c r="AL39" s="93">
        <f t="shared" si="24"/>
        <v>4</v>
      </c>
      <c r="AM39" s="93">
        <f t="shared" si="24"/>
        <v>3</v>
      </c>
      <c r="AN39" s="93">
        <f t="shared" si="24"/>
        <v>2</v>
      </c>
      <c r="AO39" s="93">
        <f t="shared" si="24"/>
        <v>2</v>
      </c>
      <c r="AP39" s="93">
        <f t="shared" si="24"/>
        <v>2</v>
      </c>
      <c r="AQ39" s="93">
        <f t="shared" si="24"/>
        <v>2</v>
      </c>
      <c r="AR39" s="93">
        <f t="shared" si="24"/>
        <v>1</v>
      </c>
      <c r="AS39" s="93">
        <f t="shared" si="24"/>
        <v>0</v>
      </c>
      <c r="AT39" s="93">
        <f t="shared" si="24"/>
        <v>1</v>
      </c>
      <c r="AU39" s="93">
        <f t="shared" si="24"/>
        <v>1</v>
      </c>
      <c r="AV39" s="93">
        <f t="shared" si="24"/>
        <v>2</v>
      </c>
      <c r="AW39" s="93">
        <f t="shared" si="24"/>
        <v>2</v>
      </c>
      <c r="AX39" s="93">
        <f t="shared" si="24"/>
        <v>1</v>
      </c>
      <c r="AY39" s="93">
        <f t="shared" si="24"/>
        <v>1</v>
      </c>
      <c r="AZ39" s="93"/>
      <c r="BA39" s="93"/>
      <c r="BB39" s="206">
        <f>BB40+BB42+BB44</f>
        <v>47</v>
      </c>
      <c r="BC39" s="93">
        <f>BC40+BC42+BC44</f>
        <v>183</v>
      </c>
    </row>
    <row r="40" spans="1:55" ht="18" customHeight="1" thickBot="1" x14ac:dyDescent="0.3">
      <c r="A40" s="648" t="s">
        <v>9</v>
      </c>
      <c r="B40" s="650" t="s">
        <v>88</v>
      </c>
      <c r="C40" s="652" t="s">
        <v>85</v>
      </c>
      <c r="D40" s="107" t="s">
        <v>118</v>
      </c>
      <c r="E40" s="200">
        <v>50</v>
      </c>
      <c r="F40" s="197">
        <v>50</v>
      </c>
      <c r="G40" s="310">
        <v>3</v>
      </c>
      <c r="H40" s="310">
        <v>4</v>
      </c>
      <c r="I40" s="310">
        <v>8</v>
      </c>
      <c r="J40" s="310">
        <v>4</v>
      </c>
      <c r="K40" s="310">
        <v>2</v>
      </c>
      <c r="L40" s="310">
        <v>2</v>
      </c>
      <c r="M40" s="310">
        <v>2</v>
      </c>
      <c r="N40" s="310">
        <v>2</v>
      </c>
      <c r="O40" s="203">
        <v>2</v>
      </c>
      <c r="P40" s="204">
        <v>4</v>
      </c>
      <c r="Q40" s="310">
        <v>6</v>
      </c>
      <c r="R40" s="310">
        <v>4</v>
      </c>
      <c r="S40" s="203">
        <v>2</v>
      </c>
      <c r="T40" s="310">
        <v>2</v>
      </c>
      <c r="U40" s="310">
        <v>3</v>
      </c>
      <c r="V40" s="310">
        <v>0</v>
      </c>
      <c r="W40" s="310">
        <v>0</v>
      </c>
      <c r="X40" s="316">
        <v>0</v>
      </c>
      <c r="Y40" s="46">
        <f>G40+H40+I40+J40+K40+L40+M40+N40+O40+P40+Q40+R40+S40+T40+U40+V40+W40+X40</f>
        <v>50</v>
      </c>
      <c r="Z40" s="57"/>
      <c r="AA40" s="57"/>
      <c r="AB40" s="200">
        <f t="shared" ref="AB40:AB45" si="25">E40-Y40</f>
        <v>0</v>
      </c>
      <c r="AC40" s="310">
        <v>0</v>
      </c>
      <c r="AD40" s="310">
        <v>0</v>
      </c>
      <c r="AE40" s="310">
        <v>0</v>
      </c>
      <c r="AF40" s="310">
        <v>0</v>
      </c>
      <c r="AG40" s="203">
        <v>0</v>
      </c>
      <c r="AH40" s="310">
        <v>0</v>
      </c>
      <c r="AI40" s="204">
        <v>0</v>
      </c>
      <c r="AJ40" s="204">
        <v>0</v>
      </c>
      <c r="AK40" s="310">
        <v>0</v>
      </c>
      <c r="AL40" s="310">
        <v>0</v>
      </c>
      <c r="AM40" s="310">
        <v>0</v>
      </c>
      <c r="AN40" s="203">
        <v>0</v>
      </c>
      <c r="AO40" s="310">
        <v>0</v>
      </c>
      <c r="AP40" s="310">
        <v>0</v>
      </c>
      <c r="AQ40" s="310">
        <v>0</v>
      </c>
      <c r="AR40" s="213">
        <v>0</v>
      </c>
      <c r="AS40" s="204">
        <v>0</v>
      </c>
      <c r="AT40" s="310">
        <v>0</v>
      </c>
      <c r="AU40" s="310">
        <v>0</v>
      </c>
      <c r="AV40" s="203">
        <v>0</v>
      </c>
      <c r="AW40" s="310">
        <v>0</v>
      </c>
      <c r="AX40" s="310">
        <v>0</v>
      </c>
      <c r="AY40" s="204">
        <v>0</v>
      </c>
      <c r="AZ40" s="197"/>
      <c r="BA40" s="200"/>
      <c r="BB40" s="105">
        <f>AC40+AD40+AE40+AF40+AG40+AH40+AI40+AJ40+AK40+AL40+AM40+AN40+AO40+AP40+AQ40+AR40+AS40+AT40+AU40+AV40+AW40+AX40+AY40</f>
        <v>0</v>
      </c>
      <c r="BC40" s="200">
        <f t="shared" ref="BC40:BC52" si="26">BB40+Y40</f>
        <v>50</v>
      </c>
    </row>
    <row r="41" spans="1:55" ht="16.5" customHeight="1" thickBot="1" x14ac:dyDescent="0.3">
      <c r="A41" s="649"/>
      <c r="B41" s="651"/>
      <c r="C41" s="653"/>
      <c r="D41" s="107" t="s">
        <v>119</v>
      </c>
      <c r="E41" s="201">
        <v>25</v>
      </c>
      <c r="F41" s="310">
        <v>25</v>
      </c>
      <c r="G41" s="310">
        <v>2</v>
      </c>
      <c r="H41" s="310">
        <v>2</v>
      </c>
      <c r="I41" s="310">
        <v>4</v>
      </c>
      <c r="J41" s="310">
        <v>2</v>
      </c>
      <c r="K41" s="310">
        <v>1</v>
      </c>
      <c r="L41" s="310">
        <v>1</v>
      </c>
      <c r="M41" s="310">
        <v>1</v>
      </c>
      <c r="N41" s="310">
        <v>1</v>
      </c>
      <c r="O41" s="203">
        <v>1</v>
      </c>
      <c r="P41" s="204">
        <v>2</v>
      </c>
      <c r="Q41" s="310">
        <v>3</v>
      </c>
      <c r="R41" s="310">
        <v>2</v>
      </c>
      <c r="S41" s="203">
        <v>1</v>
      </c>
      <c r="T41" s="310">
        <v>1</v>
      </c>
      <c r="U41" s="310">
        <v>1</v>
      </c>
      <c r="V41" s="310">
        <v>0</v>
      </c>
      <c r="W41" s="310">
        <v>0</v>
      </c>
      <c r="X41" s="198">
        <v>0</v>
      </c>
      <c r="Y41" s="66">
        <f t="shared" ref="Y41:Y45" si="27">G41+H41+I41+J41+K41+L41+M41+N41+O41+P41+Q41+R41+S41+T41+U41+V41+W41+X41</f>
        <v>25</v>
      </c>
      <c r="Z41" s="57"/>
      <c r="AA41" s="57"/>
      <c r="AB41" s="201">
        <f t="shared" si="25"/>
        <v>0</v>
      </c>
      <c r="AC41" s="310">
        <v>0</v>
      </c>
      <c r="AD41" s="310">
        <v>0</v>
      </c>
      <c r="AE41" s="310">
        <v>0</v>
      </c>
      <c r="AF41" s="310">
        <v>0</v>
      </c>
      <c r="AG41" s="203">
        <v>0</v>
      </c>
      <c r="AH41" s="310">
        <v>0</v>
      </c>
      <c r="AI41" s="204">
        <v>0</v>
      </c>
      <c r="AJ41" s="204">
        <v>0</v>
      </c>
      <c r="AK41" s="310">
        <v>0</v>
      </c>
      <c r="AL41" s="310">
        <v>0</v>
      </c>
      <c r="AM41" s="310">
        <v>0</v>
      </c>
      <c r="AN41" s="203">
        <v>0</v>
      </c>
      <c r="AO41" s="310">
        <v>0</v>
      </c>
      <c r="AP41" s="310">
        <v>0</v>
      </c>
      <c r="AQ41" s="310">
        <v>0</v>
      </c>
      <c r="AR41" s="213">
        <v>0</v>
      </c>
      <c r="AS41" s="204">
        <v>0</v>
      </c>
      <c r="AT41" s="310">
        <v>0</v>
      </c>
      <c r="AU41" s="310">
        <v>0</v>
      </c>
      <c r="AV41" s="203">
        <v>0</v>
      </c>
      <c r="AW41" s="310">
        <v>0</v>
      </c>
      <c r="AX41" s="310">
        <v>0</v>
      </c>
      <c r="AY41" s="204">
        <v>0</v>
      </c>
      <c r="AZ41" s="197"/>
      <c r="BA41" s="200"/>
      <c r="BB41" s="108">
        <f>AC41+AD41+AE41+AF41+AG41+AH41+AI41+AJ41+AK41+AL41+AM41+AN41+AO41+AP41+AQ41+AR41+AS41+AT41+AU41+AV41+AW41+AX41+AY41</f>
        <v>0</v>
      </c>
      <c r="BC41" s="201">
        <f t="shared" si="26"/>
        <v>25</v>
      </c>
    </row>
    <row r="42" spans="1:55" ht="18" customHeight="1" thickBot="1" x14ac:dyDescent="0.3">
      <c r="A42" s="623" t="s">
        <v>11</v>
      </c>
      <c r="B42" s="618" t="s">
        <v>90</v>
      </c>
      <c r="C42" s="622" t="s">
        <v>92</v>
      </c>
      <c r="D42" s="107" t="s">
        <v>118</v>
      </c>
      <c r="E42" s="199">
        <v>50</v>
      </c>
      <c r="F42" s="106">
        <v>17</v>
      </c>
      <c r="G42" s="97">
        <v>1</v>
      </c>
      <c r="H42" s="97">
        <v>6</v>
      </c>
      <c r="I42" s="97">
        <v>4</v>
      </c>
      <c r="J42" s="97">
        <v>0</v>
      </c>
      <c r="K42" s="97">
        <v>0</v>
      </c>
      <c r="L42" s="99">
        <v>2</v>
      </c>
      <c r="M42" s="102">
        <v>0</v>
      </c>
      <c r="N42" s="97">
        <v>4</v>
      </c>
      <c r="O42" s="99">
        <v>2</v>
      </c>
      <c r="P42" s="100">
        <v>2</v>
      </c>
      <c r="Q42" s="97">
        <v>2</v>
      </c>
      <c r="R42" s="97">
        <v>2</v>
      </c>
      <c r="S42" s="99">
        <v>4</v>
      </c>
      <c r="T42" s="97">
        <v>6</v>
      </c>
      <c r="U42" s="97">
        <v>3</v>
      </c>
      <c r="V42" s="97">
        <v>12</v>
      </c>
      <c r="W42" s="97">
        <v>0</v>
      </c>
      <c r="X42" s="58">
        <v>0</v>
      </c>
      <c r="Y42" s="46">
        <f t="shared" si="27"/>
        <v>50</v>
      </c>
      <c r="Z42" s="57"/>
      <c r="AA42" s="57"/>
      <c r="AB42" s="56">
        <f t="shared" si="25"/>
        <v>0</v>
      </c>
      <c r="AC42" s="59">
        <v>2</v>
      </c>
      <c r="AD42" s="59">
        <v>2</v>
      </c>
      <c r="AE42" s="74">
        <v>2</v>
      </c>
      <c r="AF42" s="74">
        <v>2</v>
      </c>
      <c r="AG42" s="75">
        <v>2</v>
      </c>
      <c r="AH42" s="74">
        <v>2</v>
      </c>
      <c r="AI42" s="68">
        <v>1</v>
      </c>
      <c r="AJ42" s="72">
        <v>1</v>
      </c>
      <c r="AK42" s="69">
        <v>2</v>
      </c>
      <c r="AL42" s="69">
        <v>3</v>
      </c>
      <c r="AM42" s="73">
        <v>2</v>
      </c>
      <c r="AN42" s="70">
        <v>2</v>
      </c>
      <c r="AO42" s="73">
        <v>1</v>
      </c>
      <c r="AP42" s="69">
        <v>1</v>
      </c>
      <c r="AQ42" s="69">
        <v>1</v>
      </c>
      <c r="AR42" s="72">
        <v>1</v>
      </c>
      <c r="AS42" s="71">
        <v>0</v>
      </c>
      <c r="AT42" s="69">
        <v>1</v>
      </c>
      <c r="AU42" s="69">
        <v>1</v>
      </c>
      <c r="AV42" s="109">
        <v>2</v>
      </c>
      <c r="AW42" s="86">
        <v>1</v>
      </c>
      <c r="AX42" s="86">
        <v>1</v>
      </c>
      <c r="AY42" s="68">
        <v>0</v>
      </c>
      <c r="AZ42" s="69"/>
      <c r="BA42" s="47"/>
      <c r="BB42" s="46">
        <f>AZ42+AY42+AX42+AW42+AV42+AU42+AT42+AS42+AR42+AQ42+AP42+AO42+AN42+AM42+AL42+AK42+AJ42+AI42+AH42+AG42+AF42+AE42+AD42+AC42</f>
        <v>33</v>
      </c>
      <c r="BC42" s="45">
        <f t="shared" si="26"/>
        <v>83</v>
      </c>
    </row>
    <row r="43" spans="1:55" ht="17.25" customHeight="1" thickBot="1" x14ac:dyDescent="0.3">
      <c r="A43" s="628"/>
      <c r="B43" s="626"/>
      <c r="C43" s="627"/>
      <c r="D43" s="107" t="s">
        <v>119</v>
      </c>
      <c r="E43" s="104">
        <v>28</v>
      </c>
      <c r="F43" s="62">
        <v>9</v>
      </c>
      <c r="G43" s="97">
        <v>0</v>
      </c>
      <c r="H43" s="97">
        <v>2</v>
      </c>
      <c r="I43" s="97">
        <v>2</v>
      </c>
      <c r="J43" s="97">
        <v>0</v>
      </c>
      <c r="K43" s="97">
        <v>0</v>
      </c>
      <c r="L43" s="99">
        <v>1</v>
      </c>
      <c r="M43" s="102">
        <v>0</v>
      </c>
      <c r="N43" s="97">
        <v>2</v>
      </c>
      <c r="O43" s="99">
        <v>0</v>
      </c>
      <c r="P43" s="98">
        <v>0</v>
      </c>
      <c r="Q43" s="97">
        <v>0</v>
      </c>
      <c r="R43" s="97">
        <v>0</v>
      </c>
      <c r="S43" s="99">
        <v>2</v>
      </c>
      <c r="T43" s="97">
        <v>0</v>
      </c>
      <c r="U43" s="97">
        <v>0</v>
      </c>
      <c r="V43" s="97">
        <v>0</v>
      </c>
      <c r="W43" s="97">
        <v>0</v>
      </c>
      <c r="X43" s="58">
        <v>0</v>
      </c>
      <c r="Y43" s="66">
        <f t="shared" si="27"/>
        <v>9</v>
      </c>
      <c r="Z43" s="57"/>
      <c r="AA43" s="57"/>
      <c r="AB43" s="76">
        <f t="shared" si="25"/>
        <v>19</v>
      </c>
      <c r="AC43" s="59">
        <v>1</v>
      </c>
      <c r="AD43" s="59">
        <v>0</v>
      </c>
      <c r="AE43" s="74">
        <v>1</v>
      </c>
      <c r="AF43" s="74">
        <v>0</v>
      </c>
      <c r="AG43" s="75">
        <v>1</v>
      </c>
      <c r="AH43" s="74">
        <v>1</v>
      </c>
      <c r="AI43" s="68">
        <v>1</v>
      </c>
      <c r="AJ43" s="68">
        <v>1</v>
      </c>
      <c r="AK43" s="69">
        <v>1</v>
      </c>
      <c r="AL43" s="69">
        <v>1</v>
      </c>
      <c r="AM43" s="73">
        <v>1</v>
      </c>
      <c r="AN43" s="70">
        <v>1</v>
      </c>
      <c r="AO43" s="73">
        <v>1</v>
      </c>
      <c r="AP43" s="69">
        <v>1</v>
      </c>
      <c r="AQ43" s="69">
        <v>1</v>
      </c>
      <c r="AR43" s="72">
        <v>1</v>
      </c>
      <c r="AS43" s="71">
        <v>1</v>
      </c>
      <c r="AT43" s="69">
        <v>1</v>
      </c>
      <c r="AU43" s="69">
        <v>1</v>
      </c>
      <c r="AV43" s="70">
        <v>0</v>
      </c>
      <c r="AW43" s="69">
        <v>1</v>
      </c>
      <c r="AX43" s="69">
        <v>0</v>
      </c>
      <c r="AY43" s="68">
        <v>1</v>
      </c>
      <c r="AZ43" s="67"/>
      <c r="BA43" s="47"/>
      <c r="BB43" s="66">
        <f>AZ43+AY43+AX43+AW43+AV43+AU43+AT43+AS43+AR43+AQ43+AP43+AO43+AN43+AM43+AL43+AK43+AJ43+AI43+AH43+AG43+AF43+AE43+AD43+AC43</f>
        <v>19</v>
      </c>
      <c r="BC43" s="45">
        <f t="shared" si="26"/>
        <v>28</v>
      </c>
    </row>
    <row r="44" spans="1:55" ht="17.25" customHeight="1" thickBot="1" x14ac:dyDescent="0.3">
      <c r="A44" s="623" t="s">
        <v>12</v>
      </c>
      <c r="B44" s="618" t="s">
        <v>91</v>
      </c>
      <c r="C44" s="622" t="s">
        <v>82</v>
      </c>
      <c r="D44" s="107" t="s">
        <v>118</v>
      </c>
      <c r="E44" s="79">
        <v>36</v>
      </c>
      <c r="F44" s="106">
        <v>22</v>
      </c>
      <c r="G44" s="97">
        <v>2</v>
      </c>
      <c r="H44" s="97">
        <v>4</v>
      </c>
      <c r="I44" s="97">
        <v>6</v>
      </c>
      <c r="J44" s="97">
        <v>8</v>
      </c>
      <c r="K44" s="97">
        <v>4</v>
      </c>
      <c r="L44" s="99">
        <v>2</v>
      </c>
      <c r="M44" s="102">
        <v>8</v>
      </c>
      <c r="N44" s="97">
        <v>2</v>
      </c>
      <c r="O44" s="99">
        <v>0</v>
      </c>
      <c r="P44" s="98">
        <v>0</v>
      </c>
      <c r="Q44" s="97">
        <v>0</v>
      </c>
      <c r="R44" s="97">
        <v>0</v>
      </c>
      <c r="S44" s="99">
        <v>0</v>
      </c>
      <c r="T44" s="205">
        <v>0</v>
      </c>
      <c r="U44" s="205">
        <v>0</v>
      </c>
      <c r="V44" s="205">
        <v>0</v>
      </c>
      <c r="W44" s="205">
        <v>0</v>
      </c>
      <c r="X44" s="58">
        <v>0</v>
      </c>
      <c r="Y44" s="46">
        <f t="shared" si="27"/>
        <v>36</v>
      </c>
      <c r="Z44" s="57"/>
      <c r="AA44" s="57"/>
      <c r="AB44" s="56">
        <f t="shared" si="25"/>
        <v>0</v>
      </c>
      <c r="AC44" s="59">
        <v>1</v>
      </c>
      <c r="AD44" s="59">
        <v>0</v>
      </c>
      <c r="AE44" s="74">
        <v>1</v>
      </c>
      <c r="AF44" s="74">
        <v>0</v>
      </c>
      <c r="AG44" s="75">
        <v>1</v>
      </c>
      <c r="AH44" s="74">
        <v>1</v>
      </c>
      <c r="AI44" s="68">
        <v>1</v>
      </c>
      <c r="AJ44" s="68">
        <v>1</v>
      </c>
      <c r="AK44" s="69">
        <v>1</v>
      </c>
      <c r="AL44" s="69">
        <v>1</v>
      </c>
      <c r="AM44" s="73">
        <v>1</v>
      </c>
      <c r="AN44" s="70">
        <v>0</v>
      </c>
      <c r="AO44" s="73">
        <v>1</v>
      </c>
      <c r="AP44" s="69">
        <v>1</v>
      </c>
      <c r="AQ44" s="69">
        <v>1</v>
      </c>
      <c r="AR44" s="72">
        <v>0</v>
      </c>
      <c r="AS44" s="71">
        <v>0</v>
      </c>
      <c r="AT44" s="69">
        <v>0</v>
      </c>
      <c r="AU44" s="69">
        <v>0</v>
      </c>
      <c r="AV44" s="70">
        <v>0</v>
      </c>
      <c r="AW44" s="69">
        <v>1</v>
      </c>
      <c r="AX44" s="69">
        <v>0</v>
      </c>
      <c r="AY44" s="68">
        <v>1</v>
      </c>
      <c r="AZ44" s="67"/>
      <c r="BA44" s="47"/>
      <c r="BB44" s="46">
        <f>AZ44+AY44+AX44+AW44+AV44+AU44+AT44+AS44+AR44+AQ44+AP44+AO44+AN44+AM44+AL44+AK44+AJ44+AI44+AH44+AG44+AF44+AE44+AD44+AC44</f>
        <v>14</v>
      </c>
      <c r="BC44" s="45">
        <f t="shared" si="26"/>
        <v>50</v>
      </c>
    </row>
    <row r="45" spans="1:55" ht="31.5" customHeight="1" thickBot="1" x14ac:dyDescent="0.3">
      <c r="A45" s="628"/>
      <c r="B45" s="626"/>
      <c r="C45" s="627"/>
      <c r="D45" s="107" t="s">
        <v>119</v>
      </c>
      <c r="E45" s="104">
        <v>18</v>
      </c>
      <c r="F45" s="62">
        <v>11</v>
      </c>
      <c r="G45" s="97">
        <v>1</v>
      </c>
      <c r="H45" s="97">
        <v>2</v>
      </c>
      <c r="I45" s="97">
        <v>3</v>
      </c>
      <c r="J45" s="97">
        <v>4</v>
      </c>
      <c r="K45" s="97">
        <v>2</v>
      </c>
      <c r="L45" s="99">
        <v>1</v>
      </c>
      <c r="M45" s="102">
        <v>4</v>
      </c>
      <c r="N45" s="97">
        <v>1</v>
      </c>
      <c r="O45" s="99">
        <v>0</v>
      </c>
      <c r="P45" s="98">
        <v>0</v>
      </c>
      <c r="Q45" s="97">
        <v>0</v>
      </c>
      <c r="R45" s="97">
        <v>0</v>
      </c>
      <c r="S45" s="99">
        <v>0</v>
      </c>
      <c r="T45" s="205">
        <v>0</v>
      </c>
      <c r="U45" s="205">
        <v>0</v>
      </c>
      <c r="V45" s="205">
        <v>0</v>
      </c>
      <c r="W45" s="205">
        <v>0</v>
      </c>
      <c r="X45" s="58">
        <v>0</v>
      </c>
      <c r="Y45" s="66">
        <f t="shared" si="27"/>
        <v>18</v>
      </c>
      <c r="Z45" s="57"/>
      <c r="AA45" s="57"/>
      <c r="AB45" s="76">
        <f t="shared" si="25"/>
        <v>0</v>
      </c>
      <c r="AC45" s="59">
        <v>1</v>
      </c>
      <c r="AD45" s="59">
        <v>0</v>
      </c>
      <c r="AE45" s="74">
        <v>0</v>
      </c>
      <c r="AF45" s="74">
        <v>1</v>
      </c>
      <c r="AG45" s="75">
        <v>0</v>
      </c>
      <c r="AH45" s="74">
        <v>1</v>
      </c>
      <c r="AI45" s="68">
        <v>0</v>
      </c>
      <c r="AJ45" s="68">
        <v>0</v>
      </c>
      <c r="AK45" s="69">
        <v>1</v>
      </c>
      <c r="AL45" s="69">
        <v>1</v>
      </c>
      <c r="AM45" s="73">
        <v>0</v>
      </c>
      <c r="AN45" s="70">
        <v>0</v>
      </c>
      <c r="AO45" s="73">
        <v>0</v>
      </c>
      <c r="AP45" s="69">
        <v>0</v>
      </c>
      <c r="AQ45" s="69">
        <v>0</v>
      </c>
      <c r="AR45" s="72">
        <v>0</v>
      </c>
      <c r="AS45" s="71">
        <v>0</v>
      </c>
      <c r="AT45" s="69">
        <v>1</v>
      </c>
      <c r="AU45" s="69">
        <v>0</v>
      </c>
      <c r="AV45" s="70">
        <v>0</v>
      </c>
      <c r="AW45" s="69">
        <v>1</v>
      </c>
      <c r="AX45" s="69">
        <v>0</v>
      </c>
      <c r="AY45" s="68">
        <v>0</v>
      </c>
      <c r="AZ45" s="69"/>
      <c r="BA45" s="69"/>
      <c r="BB45" s="66">
        <f>AZ45+AY45+AX45+AW45+AV45+AU45+AT45+AS45+AR45+AQ45+AP45+AO45+AN45+AM45+AL45+AK45+AJ45+AI45+AH45+AG45+AF45+AE45+AD45+AC45</f>
        <v>7</v>
      </c>
      <c r="BC45" s="45">
        <f t="shared" si="26"/>
        <v>25</v>
      </c>
    </row>
    <row r="46" spans="1:55" ht="33.75" customHeight="1" x14ac:dyDescent="0.2">
      <c r="A46" s="96" t="s">
        <v>7</v>
      </c>
      <c r="B46" s="96" t="s">
        <v>120</v>
      </c>
      <c r="C46" s="93"/>
      <c r="D46" s="95"/>
      <c r="E46" s="95">
        <f t="shared" ref="E46:O46" si="28">E47</f>
        <v>112</v>
      </c>
      <c r="F46" s="93">
        <f t="shared" si="28"/>
        <v>0</v>
      </c>
      <c r="G46" s="93">
        <f t="shared" si="28"/>
        <v>0</v>
      </c>
      <c r="H46" s="93">
        <f t="shared" si="28"/>
        <v>0</v>
      </c>
      <c r="I46" s="93">
        <f t="shared" si="28"/>
        <v>0</v>
      </c>
      <c r="J46" s="93">
        <f t="shared" si="28"/>
        <v>0</v>
      </c>
      <c r="K46" s="93">
        <f t="shared" si="28"/>
        <v>0</v>
      </c>
      <c r="L46" s="93">
        <f t="shared" si="28"/>
        <v>0</v>
      </c>
      <c r="M46" s="93">
        <f t="shared" si="28"/>
        <v>0</v>
      </c>
      <c r="N46" s="93">
        <f t="shared" si="28"/>
        <v>0</v>
      </c>
      <c r="O46" s="94">
        <f t="shared" si="28"/>
        <v>0</v>
      </c>
      <c r="P46" s="93">
        <v>1</v>
      </c>
      <c r="Q46" s="93">
        <f t="shared" ref="Q46:W46" si="29">Q47</f>
        <v>0</v>
      </c>
      <c r="R46" s="93">
        <f t="shared" si="29"/>
        <v>0</v>
      </c>
      <c r="S46" s="94">
        <f t="shared" si="29"/>
        <v>0</v>
      </c>
      <c r="T46" s="95">
        <f t="shared" si="29"/>
        <v>0</v>
      </c>
      <c r="U46" s="95">
        <f t="shared" si="29"/>
        <v>0</v>
      </c>
      <c r="V46" s="95">
        <f t="shared" si="29"/>
        <v>0</v>
      </c>
      <c r="W46" s="95">
        <f t="shared" si="29"/>
        <v>0</v>
      </c>
      <c r="X46" s="95"/>
      <c r="Y46" s="208">
        <f>Y47</f>
        <v>0</v>
      </c>
      <c r="Z46" s="57"/>
      <c r="AA46" s="57"/>
      <c r="AB46" s="93">
        <f t="shared" ref="AB46:AY46" si="30">AB47</f>
        <v>112</v>
      </c>
      <c r="AC46" s="93">
        <f t="shared" si="30"/>
        <v>2</v>
      </c>
      <c r="AD46" s="93">
        <f t="shared" si="30"/>
        <v>3</v>
      </c>
      <c r="AE46" s="93">
        <f t="shared" si="30"/>
        <v>2</v>
      </c>
      <c r="AF46" s="93">
        <f t="shared" si="30"/>
        <v>2</v>
      </c>
      <c r="AG46" s="94">
        <f t="shared" si="30"/>
        <v>2</v>
      </c>
      <c r="AH46" s="93">
        <f t="shared" si="30"/>
        <v>2</v>
      </c>
      <c r="AI46" s="93">
        <f t="shared" si="30"/>
        <v>1</v>
      </c>
      <c r="AJ46" s="93">
        <f t="shared" si="30"/>
        <v>1</v>
      </c>
      <c r="AK46" s="93">
        <f t="shared" si="30"/>
        <v>2</v>
      </c>
      <c r="AL46" s="93">
        <f t="shared" si="30"/>
        <v>2</v>
      </c>
      <c r="AM46" s="93">
        <f t="shared" si="30"/>
        <v>3</v>
      </c>
      <c r="AN46" s="94">
        <f t="shared" si="30"/>
        <v>8</v>
      </c>
      <c r="AO46" s="93">
        <f t="shared" si="30"/>
        <v>8</v>
      </c>
      <c r="AP46" s="93">
        <f t="shared" si="30"/>
        <v>8</v>
      </c>
      <c r="AQ46" s="93">
        <f t="shared" si="30"/>
        <v>8</v>
      </c>
      <c r="AR46" s="94">
        <f t="shared" si="30"/>
        <v>6</v>
      </c>
      <c r="AS46" s="93">
        <f t="shared" si="30"/>
        <v>6</v>
      </c>
      <c r="AT46" s="93">
        <f t="shared" si="30"/>
        <v>7</v>
      </c>
      <c r="AU46" s="93">
        <f t="shared" si="30"/>
        <v>7</v>
      </c>
      <c r="AV46" s="94">
        <f t="shared" si="30"/>
        <v>7</v>
      </c>
      <c r="AW46" s="93">
        <f t="shared" si="30"/>
        <v>7</v>
      </c>
      <c r="AX46" s="93">
        <f t="shared" si="30"/>
        <v>10</v>
      </c>
      <c r="AY46" s="93">
        <f t="shared" si="30"/>
        <v>8</v>
      </c>
      <c r="AZ46" s="95"/>
      <c r="BA46" s="95"/>
      <c r="BB46" s="46">
        <f>BB47</f>
        <v>112</v>
      </c>
      <c r="BC46" s="93">
        <f t="shared" si="26"/>
        <v>112</v>
      </c>
    </row>
    <row r="47" spans="1:55" ht="46.5" customHeight="1" x14ac:dyDescent="0.2">
      <c r="A47" s="92" t="s">
        <v>13</v>
      </c>
      <c r="B47" s="92" t="s">
        <v>93</v>
      </c>
      <c r="C47" s="89"/>
      <c r="D47" s="89"/>
      <c r="E47" s="88">
        <f t="shared" ref="E47:W47" si="31">E48+E50+E52</f>
        <v>112</v>
      </c>
      <c r="F47" s="88">
        <f t="shared" si="31"/>
        <v>0</v>
      </c>
      <c r="G47" s="88">
        <f t="shared" si="31"/>
        <v>0</v>
      </c>
      <c r="H47" s="88">
        <f t="shared" si="31"/>
        <v>0</v>
      </c>
      <c r="I47" s="88">
        <f t="shared" si="31"/>
        <v>0</v>
      </c>
      <c r="J47" s="88">
        <f t="shared" si="31"/>
        <v>0</v>
      </c>
      <c r="K47" s="88">
        <f t="shared" si="31"/>
        <v>0</v>
      </c>
      <c r="L47" s="91">
        <f t="shared" si="31"/>
        <v>0</v>
      </c>
      <c r="M47" s="88">
        <f t="shared" si="31"/>
        <v>0</v>
      </c>
      <c r="N47" s="88">
        <f t="shared" si="31"/>
        <v>0</v>
      </c>
      <c r="O47" s="91">
        <f t="shared" si="31"/>
        <v>0</v>
      </c>
      <c r="P47" s="88">
        <f t="shared" si="31"/>
        <v>0</v>
      </c>
      <c r="Q47" s="88">
        <f t="shared" si="31"/>
        <v>0</v>
      </c>
      <c r="R47" s="88">
        <f t="shared" si="31"/>
        <v>0</v>
      </c>
      <c r="S47" s="91">
        <f t="shared" si="31"/>
        <v>0</v>
      </c>
      <c r="T47" s="88">
        <f t="shared" si="31"/>
        <v>0</v>
      </c>
      <c r="U47" s="88">
        <f t="shared" si="31"/>
        <v>0</v>
      </c>
      <c r="V47" s="88">
        <f t="shared" si="31"/>
        <v>0</v>
      </c>
      <c r="W47" s="88">
        <f t="shared" si="31"/>
        <v>0</v>
      </c>
      <c r="X47" s="89"/>
      <c r="Y47" s="46">
        <f>Y48+Y50+Y52</f>
        <v>0</v>
      </c>
      <c r="Z47" s="57"/>
      <c r="AA47" s="57"/>
      <c r="AB47" s="88">
        <f t="shared" ref="AB47:AY47" si="32">AB48+AB50+AB52</f>
        <v>112</v>
      </c>
      <c r="AC47" s="88">
        <f t="shared" si="32"/>
        <v>2</v>
      </c>
      <c r="AD47" s="88">
        <f t="shared" si="32"/>
        <v>3</v>
      </c>
      <c r="AE47" s="88">
        <f t="shared" si="32"/>
        <v>2</v>
      </c>
      <c r="AF47" s="88">
        <f t="shared" si="32"/>
        <v>2</v>
      </c>
      <c r="AG47" s="91">
        <f t="shared" si="32"/>
        <v>2</v>
      </c>
      <c r="AH47" s="88">
        <f t="shared" si="32"/>
        <v>2</v>
      </c>
      <c r="AI47" s="88">
        <f t="shared" si="32"/>
        <v>1</v>
      </c>
      <c r="AJ47" s="88">
        <f t="shared" si="32"/>
        <v>1</v>
      </c>
      <c r="AK47" s="88">
        <f t="shared" si="32"/>
        <v>2</v>
      </c>
      <c r="AL47" s="88">
        <f t="shared" si="32"/>
        <v>2</v>
      </c>
      <c r="AM47" s="88">
        <f t="shared" si="32"/>
        <v>3</v>
      </c>
      <c r="AN47" s="91">
        <f t="shared" si="32"/>
        <v>8</v>
      </c>
      <c r="AO47" s="88">
        <f t="shared" si="32"/>
        <v>8</v>
      </c>
      <c r="AP47" s="88">
        <f t="shared" si="32"/>
        <v>8</v>
      </c>
      <c r="AQ47" s="88">
        <f t="shared" si="32"/>
        <v>8</v>
      </c>
      <c r="AR47" s="91">
        <f t="shared" si="32"/>
        <v>6</v>
      </c>
      <c r="AS47" s="89">
        <f t="shared" si="32"/>
        <v>6</v>
      </c>
      <c r="AT47" s="89">
        <f t="shared" si="32"/>
        <v>7</v>
      </c>
      <c r="AU47" s="89">
        <f t="shared" si="32"/>
        <v>7</v>
      </c>
      <c r="AV47" s="90">
        <f t="shared" si="32"/>
        <v>7</v>
      </c>
      <c r="AW47" s="89">
        <f t="shared" si="32"/>
        <v>7</v>
      </c>
      <c r="AX47" s="89">
        <f t="shared" si="32"/>
        <v>10</v>
      </c>
      <c r="AY47" s="89">
        <f t="shared" si="32"/>
        <v>8</v>
      </c>
      <c r="AZ47" s="89"/>
      <c r="BA47" s="89"/>
      <c r="BB47" s="46">
        <f>BB48+BB50+BB52</f>
        <v>112</v>
      </c>
      <c r="BC47" s="88">
        <f t="shared" si="26"/>
        <v>112</v>
      </c>
    </row>
    <row r="48" spans="1:55" ht="25.5" customHeight="1" x14ac:dyDescent="0.2">
      <c r="A48" s="623" t="s">
        <v>14</v>
      </c>
      <c r="B48" s="618" t="s">
        <v>94</v>
      </c>
      <c r="C48" s="622" t="s">
        <v>84</v>
      </c>
      <c r="D48" s="65" t="s">
        <v>118</v>
      </c>
      <c r="E48" s="79">
        <v>18</v>
      </c>
      <c r="F48" s="63">
        <v>0</v>
      </c>
      <c r="G48" s="85">
        <v>0</v>
      </c>
      <c r="H48" s="85">
        <v>0</v>
      </c>
      <c r="I48" s="84">
        <v>0</v>
      </c>
      <c r="J48" s="84">
        <v>0</v>
      </c>
      <c r="K48" s="84">
        <v>0</v>
      </c>
      <c r="L48" s="81">
        <v>0</v>
      </c>
      <c r="M48" s="306">
        <v>0</v>
      </c>
      <c r="N48" s="80">
        <v>0</v>
      </c>
      <c r="O48" s="81">
        <v>0</v>
      </c>
      <c r="P48" s="82">
        <v>0</v>
      </c>
      <c r="Q48" s="80">
        <v>0</v>
      </c>
      <c r="R48" s="80">
        <v>0</v>
      </c>
      <c r="S48" s="81">
        <v>0</v>
      </c>
      <c r="T48" s="80">
        <v>0</v>
      </c>
      <c r="U48" s="80">
        <v>0</v>
      </c>
      <c r="V48" s="80">
        <v>0</v>
      </c>
      <c r="W48" s="80">
        <v>0</v>
      </c>
      <c r="X48" s="58">
        <v>0</v>
      </c>
      <c r="Y48" s="46">
        <f>X48+W48+V48+U48+T48+S48+R48+Q48+P48+O48+N48+M48+L48+K48+J48+I48+H48+G48</f>
        <v>0</v>
      </c>
      <c r="Z48" s="57"/>
      <c r="AA48" s="57"/>
      <c r="AB48" s="56">
        <f>E48-Y48</f>
        <v>18</v>
      </c>
      <c r="AC48" s="59">
        <v>1</v>
      </c>
      <c r="AD48" s="59">
        <v>2</v>
      </c>
      <c r="AE48" s="74">
        <v>1</v>
      </c>
      <c r="AF48" s="74">
        <v>1</v>
      </c>
      <c r="AG48" s="75">
        <v>1</v>
      </c>
      <c r="AH48" s="74">
        <v>1</v>
      </c>
      <c r="AI48" s="68">
        <v>1</v>
      </c>
      <c r="AJ48" s="68">
        <v>1</v>
      </c>
      <c r="AK48" s="69">
        <v>1</v>
      </c>
      <c r="AL48" s="69">
        <v>1</v>
      </c>
      <c r="AM48" s="73">
        <v>2</v>
      </c>
      <c r="AN48" s="70">
        <v>1</v>
      </c>
      <c r="AO48" s="73">
        <v>1</v>
      </c>
      <c r="AP48" s="69">
        <v>1</v>
      </c>
      <c r="AQ48" s="69">
        <v>1</v>
      </c>
      <c r="AR48" s="72">
        <v>0</v>
      </c>
      <c r="AS48" s="71">
        <v>0</v>
      </c>
      <c r="AT48" s="69">
        <v>0</v>
      </c>
      <c r="AU48" s="69">
        <v>0</v>
      </c>
      <c r="AV48" s="70">
        <v>0</v>
      </c>
      <c r="AW48" s="69">
        <v>0</v>
      </c>
      <c r="AX48" s="69">
        <v>1</v>
      </c>
      <c r="AY48" s="87">
        <v>0</v>
      </c>
      <c r="AZ48" s="86"/>
      <c r="BA48" s="47"/>
      <c r="BB48" s="46">
        <f>AZ48+AY48+AX48+AW48+AV48+AU48+AT48+AS48+AR48+AQ48+AP48+AO48+AN48+AM48+AL48+AK48+AJ48+AI48+AH48+AG48+AF48+AE48+AD48+AC48</f>
        <v>18</v>
      </c>
      <c r="BC48" s="45">
        <f t="shared" si="26"/>
        <v>18</v>
      </c>
    </row>
    <row r="49" spans="1:55" ht="27.75" customHeight="1" x14ac:dyDescent="0.2">
      <c r="A49" s="628"/>
      <c r="B49" s="626"/>
      <c r="C49" s="654"/>
      <c r="D49" s="78" t="s">
        <v>119</v>
      </c>
      <c r="E49" s="77">
        <v>9</v>
      </c>
      <c r="F49" s="59">
        <v>0</v>
      </c>
      <c r="G49" s="85">
        <v>0</v>
      </c>
      <c r="H49" s="85">
        <v>0</v>
      </c>
      <c r="I49" s="84">
        <v>0</v>
      </c>
      <c r="J49" s="84">
        <v>0</v>
      </c>
      <c r="K49" s="84">
        <v>0</v>
      </c>
      <c r="L49" s="81">
        <v>0</v>
      </c>
      <c r="M49" s="306">
        <v>0</v>
      </c>
      <c r="N49" s="80">
        <v>0</v>
      </c>
      <c r="O49" s="81">
        <v>0</v>
      </c>
      <c r="P49" s="82">
        <v>0</v>
      </c>
      <c r="Q49" s="80">
        <v>0</v>
      </c>
      <c r="R49" s="80">
        <v>0</v>
      </c>
      <c r="S49" s="81">
        <v>0</v>
      </c>
      <c r="T49" s="80">
        <v>0</v>
      </c>
      <c r="U49" s="80">
        <v>0</v>
      </c>
      <c r="V49" s="80">
        <v>0</v>
      </c>
      <c r="W49" s="80">
        <v>0</v>
      </c>
      <c r="X49" s="58">
        <v>0</v>
      </c>
      <c r="Y49" s="66">
        <f t="shared" ref="Y49:Y52" si="33">X49+W49+V49+U49+T49+S49+R49+Q49+P49+O49+N49+M49+L49+K49+J49+I49+H49+G49</f>
        <v>0</v>
      </c>
      <c r="Z49" s="57"/>
      <c r="AA49" s="57"/>
      <c r="AB49" s="76">
        <f>E49-Y49</f>
        <v>9</v>
      </c>
      <c r="AC49" s="59">
        <v>0</v>
      </c>
      <c r="AD49" s="59">
        <v>1</v>
      </c>
      <c r="AE49" s="74">
        <v>1</v>
      </c>
      <c r="AF49" s="74">
        <v>0</v>
      </c>
      <c r="AG49" s="75">
        <v>0</v>
      </c>
      <c r="AH49" s="74">
        <v>0</v>
      </c>
      <c r="AI49" s="68">
        <v>1</v>
      </c>
      <c r="AJ49" s="68">
        <v>1</v>
      </c>
      <c r="AK49" s="69">
        <v>1</v>
      </c>
      <c r="AL49" s="69">
        <v>0</v>
      </c>
      <c r="AM49" s="73">
        <v>0</v>
      </c>
      <c r="AN49" s="70">
        <v>0</v>
      </c>
      <c r="AO49" s="73">
        <v>0</v>
      </c>
      <c r="AP49" s="69">
        <v>1</v>
      </c>
      <c r="AQ49" s="69">
        <v>0</v>
      </c>
      <c r="AR49" s="72">
        <v>0</v>
      </c>
      <c r="AS49" s="71">
        <v>0</v>
      </c>
      <c r="AT49" s="69">
        <v>1</v>
      </c>
      <c r="AU49" s="69">
        <v>0</v>
      </c>
      <c r="AV49" s="70">
        <v>1</v>
      </c>
      <c r="AW49" s="69">
        <v>1</v>
      </c>
      <c r="AX49" s="69">
        <v>0</v>
      </c>
      <c r="AY49" s="68">
        <v>0</v>
      </c>
      <c r="AZ49" s="67"/>
      <c r="BA49" s="47"/>
      <c r="BB49" s="66">
        <f>AZ49+AY49+AX49+AW49+AV49+AU49+AT49+AS49+AR49+AQ49+AP49+AO49+AN49+AM49+AL49+AK49+AJ49+AI49+AH49+AG49+AF49+AE49+AD49+AC49</f>
        <v>9</v>
      </c>
      <c r="BC49" s="45">
        <f t="shared" si="26"/>
        <v>9</v>
      </c>
    </row>
    <row r="50" spans="1:55" ht="21.75" customHeight="1" x14ac:dyDescent="0.2">
      <c r="A50" s="623" t="s">
        <v>96</v>
      </c>
      <c r="B50" s="618" t="s">
        <v>97</v>
      </c>
      <c r="C50" s="655"/>
      <c r="D50" s="65" t="s">
        <v>118</v>
      </c>
      <c r="E50" s="79">
        <v>22</v>
      </c>
      <c r="F50" s="63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60">
        <v>0</v>
      </c>
      <c r="M50" s="62">
        <v>0</v>
      </c>
      <c r="N50" s="59">
        <v>0</v>
      </c>
      <c r="O50" s="60">
        <v>0</v>
      </c>
      <c r="P50" s="61">
        <v>0</v>
      </c>
      <c r="Q50" s="59">
        <v>0</v>
      </c>
      <c r="R50" s="59">
        <v>0</v>
      </c>
      <c r="S50" s="60">
        <v>0</v>
      </c>
      <c r="T50" s="59">
        <v>0</v>
      </c>
      <c r="U50" s="59">
        <v>0</v>
      </c>
      <c r="V50" s="59">
        <v>0</v>
      </c>
      <c r="W50" s="59">
        <v>0</v>
      </c>
      <c r="X50" s="58">
        <v>0</v>
      </c>
      <c r="Y50" s="46">
        <f t="shared" si="33"/>
        <v>0</v>
      </c>
      <c r="Z50" s="57"/>
      <c r="AA50" s="57"/>
      <c r="AB50" s="56">
        <f>E50-Y50</f>
        <v>22</v>
      </c>
      <c r="AC50" s="59">
        <v>1</v>
      </c>
      <c r="AD50" s="59">
        <v>1</v>
      </c>
      <c r="AE50" s="74">
        <v>1</v>
      </c>
      <c r="AF50" s="74">
        <v>1</v>
      </c>
      <c r="AG50" s="75">
        <v>1</v>
      </c>
      <c r="AH50" s="74">
        <v>1</v>
      </c>
      <c r="AI50" s="68">
        <v>0</v>
      </c>
      <c r="AJ50" s="68">
        <v>0</v>
      </c>
      <c r="AK50" s="69">
        <v>1</v>
      </c>
      <c r="AL50" s="69">
        <v>1</v>
      </c>
      <c r="AM50" s="73">
        <v>1</v>
      </c>
      <c r="AN50" s="70">
        <v>1</v>
      </c>
      <c r="AO50" s="73">
        <v>1</v>
      </c>
      <c r="AP50" s="69">
        <v>1</v>
      </c>
      <c r="AQ50" s="69">
        <v>1</v>
      </c>
      <c r="AR50" s="72">
        <v>0</v>
      </c>
      <c r="AS50" s="71">
        <v>0</v>
      </c>
      <c r="AT50" s="69">
        <v>1</v>
      </c>
      <c r="AU50" s="69">
        <v>1</v>
      </c>
      <c r="AV50" s="70">
        <v>1</v>
      </c>
      <c r="AW50" s="69">
        <v>1</v>
      </c>
      <c r="AX50" s="69">
        <v>3</v>
      </c>
      <c r="AY50" s="68">
        <v>2</v>
      </c>
      <c r="AZ50" s="69"/>
      <c r="BA50" s="47"/>
      <c r="BB50" s="46">
        <f>AZ50+AY50+AX50+AW50+AV50+AU50+AT50+AS50+AR50+AQ50+AP50+AO50+AN50+AM50+AL50+AK50+AJ50+AI50+AH50+AG50+AF50+AE50+AD50+AC50</f>
        <v>22</v>
      </c>
      <c r="BC50" s="45">
        <f t="shared" si="26"/>
        <v>22</v>
      </c>
    </row>
    <row r="51" spans="1:55" ht="25.5" customHeight="1" x14ac:dyDescent="0.2">
      <c r="A51" s="628"/>
      <c r="B51" s="626"/>
      <c r="C51" s="476"/>
      <c r="D51" s="78" t="s">
        <v>119</v>
      </c>
      <c r="E51" s="77">
        <v>11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60">
        <v>0</v>
      </c>
      <c r="M51" s="62">
        <v>0</v>
      </c>
      <c r="N51" s="59">
        <v>0</v>
      </c>
      <c r="O51" s="60">
        <v>0</v>
      </c>
      <c r="P51" s="61">
        <v>0</v>
      </c>
      <c r="Q51" s="59">
        <v>0</v>
      </c>
      <c r="R51" s="59">
        <v>0</v>
      </c>
      <c r="S51" s="60">
        <v>0</v>
      </c>
      <c r="T51" s="59">
        <v>0</v>
      </c>
      <c r="U51" s="59">
        <v>0</v>
      </c>
      <c r="V51" s="59">
        <v>0</v>
      </c>
      <c r="W51" s="59">
        <v>0</v>
      </c>
      <c r="X51" s="58">
        <v>0</v>
      </c>
      <c r="Y51" s="66">
        <f t="shared" si="33"/>
        <v>0</v>
      </c>
      <c r="Z51" s="57"/>
      <c r="AA51" s="57"/>
      <c r="AB51" s="76">
        <f>E51-Y51</f>
        <v>11</v>
      </c>
      <c r="AC51" s="59">
        <v>1</v>
      </c>
      <c r="AD51" s="59">
        <v>0</v>
      </c>
      <c r="AE51" s="74">
        <v>1</v>
      </c>
      <c r="AF51" s="74">
        <v>0</v>
      </c>
      <c r="AG51" s="75">
        <v>1</v>
      </c>
      <c r="AH51" s="74">
        <v>0</v>
      </c>
      <c r="AI51" s="68">
        <v>0</v>
      </c>
      <c r="AJ51" s="68">
        <v>0</v>
      </c>
      <c r="AK51" s="69">
        <v>1</v>
      </c>
      <c r="AL51" s="69">
        <v>0</v>
      </c>
      <c r="AM51" s="73">
        <v>1</v>
      </c>
      <c r="AN51" s="70">
        <v>0</v>
      </c>
      <c r="AO51" s="73">
        <v>1</v>
      </c>
      <c r="AP51" s="69">
        <v>0</v>
      </c>
      <c r="AQ51" s="69">
        <v>0</v>
      </c>
      <c r="AR51" s="72">
        <v>0</v>
      </c>
      <c r="AS51" s="71">
        <v>0</v>
      </c>
      <c r="AT51" s="69">
        <v>0</v>
      </c>
      <c r="AU51" s="69">
        <v>1</v>
      </c>
      <c r="AV51" s="70">
        <v>0</v>
      </c>
      <c r="AW51" s="69">
        <v>1</v>
      </c>
      <c r="AX51" s="69">
        <v>1</v>
      </c>
      <c r="AY51" s="68">
        <v>2</v>
      </c>
      <c r="AZ51" s="67"/>
      <c r="BA51" s="47"/>
      <c r="BB51" s="66">
        <f>AZ51+AY51+AX51+AW51+AV51+AU51+AT51+AS51+AR51+AQ51+AP51+AO51+AN51+AM51+AL51+AK51+AJ51+AI51+AH51+AG51+AF51+AE51+AD51+AC51</f>
        <v>11</v>
      </c>
      <c r="BC51" s="45">
        <f t="shared" si="26"/>
        <v>11</v>
      </c>
    </row>
    <row r="52" spans="1:55" ht="31.5" x14ac:dyDescent="0.2">
      <c r="A52" s="307" t="s">
        <v>20</v>
      </c>
      <c r="B52" s="305" t="s">
        <v>45</v>
      </c>
      <c r="C52" s="27" t="s">
        <v>81</v>
      </c>
      <c r="D52" s="65" t="s">
        <v>118</v>
      </c>
      <c r="E52" s="64">
        <v>72</v>
      </c>
      <c r="F52" s="63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60">
        <v>0</v>
      </c>
      <c r="M52" s="62">
        <v>0</v>
      </c>
      <c r="N52" s="59">
        <v>0</v>
      </c>
      <c r="O52" s="60">
        <v>0</v>
      </c>
      <c r="P52" s="61">
        <v>0</v>
      </c>
      <c r="Q52" s="59">
        <v>0</v>
      </c>
      <c r="R52" s="59">
        <v>0</v>
      </c>
      <c r="S52" s="60">
        <v>0</v>
      </c>
      <c r="T52" s="59">
        <v>0</v>
      </c>
      <c r="U52" s="59">
        <v>0</v>
      </c>
      <c r="V52" s="59">
        <v>0</v>
      </c>
      <c r="W52" s="59">
        <v>0</v>
      </c>
      <c r="X52" s="58"/>
      <c r="Y52" s="46">
        <f t="shared" si="33"/>
        <v>0</v>
      </c>
      <c r="Z52" s="57"/>
      <c r="AA52" s="57"/>
      <c r="AB52" s="56">
        <f>E52-Y52</f>
        <v>72</v>
      </c>
      <c r="AC52" s="52">
        <v>0</v>
      </c>
      <c r="AD52" s="52">
        <v>0</v>
      </c>
      <c r="AE52" s="52">
        <v>0</v>
      </c>
      <c r="AF52" s="52">
        <v>0</v>
      </c>
      <c r="AG52" s="54">
        <v>0</v>
      </c>
      <c r="AH52" s="52">
        <v>0</v>
      </c>
      <c r="AI52" s="55">
        <v>0</v>
      </c>
      <c r="AJ52" s="55">
        <v>0</v>
      </c>
      <c r="AK52" s="52">
        <v>0</v>
      </c>
      <c r="AL52" s="52">
        <v>0</v>
      </c>
      <c r="AM52" s="53">
        <v>0</v>
      </c>
      <c r="AN52" s="54">
        <v>6</v>
      </c>
      <c r="AO52" s="53">
        <v>6</v>
      </c>
      <c r="AP52" s="52">
        <v>6</v>
      </c>
      <c r="AQ52" s="52">
        <v>6</v>
      </c>
      <c r="AR52" s="51">
        <v>6</v>
      </c>
      <c r="AS52" s="50">
        <v>6</v>
      </c>
      <c r="AT52" s="47">
        <v>6</v>
      </c>
      <c r="AU52" s="47">
        <v>6</v>
      </c>
      <c r="AV52" s="49">
        <v>6</v>
      </c>
      <c r="AW52" s="47">
        <v>6</v>
      </c>
      <c r="AX52" s="47">
        <v>6</v>
      </c>
      <c r="AY52" s="48">
        <v>6</v>
      </c>
      <c r="AZ52" s="47"/>
      <c r="BA52" s="47"/>
      <c r="BB52" s="46">
        <f>AZ52+AY52+AX52+AW52+AV52+AU52+AT52+AS52+AR52+AQ52+AP52+AO52+AN52+AM52+AL52+AK52+AJ52+AI52+AH52+AG52+AF52+AE52+AD52+AC52</f>
        <v>72</v>
      </c>
      <c r="BC52" s="45">
        <f t="shared" si="26"/>
        <v>72</v>
      </c>
    </row>
    <row r="53" spans="1:55" ht="15.75" x14ac:dyDescent="0.2">
      <c r="A53" s="644" t="s">
        <v>117</v>
      </c>
      <c r="B53" s="644"/>
      <c r="C53" s="644"/>
      <c r="D53" s="644"/>
      <c r="E53" s="43">
        <f>E46+E39+E9</f>
        <v>1404</v>
      </c>
      <c r="F53" s="43">
        <f t="shared" ref="F53:Y53" si="34">F52+F50+F48+F44+F42+F40+F37+F35+F32+F30+F28+F26+F23+F21+F19+F17+F15+F13+F11</f>
        <v>612</v>
      </c>
      <c r="G53" s="43">
        <f t="shared" si="34"/>
        <v>30</v>
      </c>
      <c r="H53" s="43">
        <f t="shared" si="34"/>
        <v>38</v>
      </c>
      <c r="I53" s="43">
        <f t="shared" si="34"/>
        <v>34</v>
      </c>
      <c r="J53" s="43">
        <f t="shared" si="34"/>
        <v>36</v>
      </c>
      <c r="K53" s="43">
        <f t="shared" si="34"/>
        <v>36</v>
      </c>
      <c r="L53" s="43">
        <f t="shared" si="34"/>
        <v>36</v>
      </c>
      <c r="M53" s="43">
        <f t="shared" si="34"/>
        <v>36</v>
      </c>
      <c r="N53" s="43">
        <f t="shared" si="34"/>
        <v>36</v>
      </c>
      <c r="O53" s="43">
        <f t="shared" si="34"/>
        <v>36</v>
      </c>
      <c r="P53" s="43">
        <f t="shared" si="34"/>
        <v>24</v>
      </c>
      <c r="Q53" s="43">
        <f t="shared" si="34"/>
        <v>36</v>
      </c>
      <c r="R53" s="43">
        <f t="shared" si="34"/>
        <v>38</v>
      </c>
      <c r="S53" s="43">
        <f t="shared" si="34"/>
        <v>32</v>
      </c>
      <c r="T53" s="43">
        <f t="shared" si="34"/>
        <v>34</v>
      </c>
      <c r="U53" s="43">
        <f t="shared" si="34"/>
        <v>36</v>
      </c>
      <c r="V53" s="43">
        <f t="shared" si="34"/>
        <v>36</v>
      </c>
      <c r="W53" s="43">
        <f t="shared" si="34"/>
        <v>26</v>
      </c>
      <c r="X53" s="43">
        <f t="shared" si="34"/>
        <v>8</v>
      </c>
      <c r="Y53" s="43">
        <f t="shared" si="34"/>
        <v>588</v>
      </c>
      <c r="Z53" s="44"/>
      <c r="AA53" s="44"/>
      <c r="AB53" s="43">
        <f t="shared" ref="AB53:AY53" si="35">AB52+AB50+AB48+AB44+AB42+AB40+AB37+AB35+AB32+AB30+AB28+AB26+AB23+AB21+AB19+AB17+AB15+AB13+AB11</f>
        <v>816</v>
      </c>
      <c r="AC53" s="43">
        <f t="shared" si="35"/>
        <v>36</v>
      </c>
      <c r="AD53" s="43">
        <f t="shared" si="35"/>
        <v>36</v>
      </c>
      <c r="AE53" s="43">
        <f t="shared" si="35"/>
        <v>36</v>
      </c>
      <c r="AF53" s="43">
        <f t="shared" si="35"/>
        <v>36</v>
      </c>
      <c r="AG53" s="43">
        <f t="shared" si="35"/>
        <v>36</v>
      </c>
      <c r="AH53" s="43">
        <f t="shared" si="35"/>
        <v>36</v>
      </c>
      <c r="AI53" s="43">
        <f t="shared" si="35"/>
        <v>30</v>
      </c>
      <c r="AJ53" s="43">
        <f t="shared" si="35"/>
        <v>30</v>
      </c>
      <c r="AK53" s="43">
        <f t="shared" si="35"/>
        <v>36</v>
      </c>
      <c r="AL53" s="43">
        <f t="shared" si="35"/>
        <v>36</v>
      </c>
      <c r="AM53" s="43">
        <f t="shared" si="35"/>
        <v>36</v>
      </c>
      <c r="AN53" s="43">
        <f t="shared" si="35"/>
        <v>36</v>
      </c>
      <c r="AO53" s="43">
        <f t="shared" si="35"/>
        <v>36</v>
      </c>
      <c r="AP53" s="43">
        <f t="shared" si="35"/>
        <v>36</v>
      </c>
      <c r="AQ53" s="43">
        <f t="shared" si="35"/>
        <v>36</v>
      </c>
      <c r="AR53" s="43">
        <f t="shared" si="35"/>
        <v>30</v>
      </c>
      <c r="AS53" s="43">
        <f t="shared" si="35"/>
        <v>30</v>
      </c>
      <c r="AT53" s="43">
        <f t="shared" si="35"/>
        <v>36</v>
      </c>
      <c r="AU53" s="43">
        <f t="shared" si="35"/>
        <v>36</v>
      </c>
      <c r="AV53" s="43">
        <f t="shared" si="35"/>
        <v>36</v>
      </c>
      <c r="AW53" s="43">
        <f t="shared" si="35"/>
        <v>36</v>
      </c>
      <c r="AX53" s="43">
        <f t="shared" si="35"/>
        <v>36</v>
      </c>
      <c r="AY53" s="43">
        <f t="shared" si="35"/>
        <v>30</v>
      </c>
      <c r="AZ53" s="212"/>
      <c r="BA53" s="212"/>
      <c r="BB53" s="43">
        <f>BB52+BB50+BB48+BB44+BB42+BB40+BB37+BB35+BB32+BB30+BB28+BB26+BB23+BB21+BB19+BB17+BB15+BB13+BB11</f>
        <v>798</v>
      </c>
      <c r="BC53" s="43">
        <f>BC52+BC50+BC48+BC44+BC42+BC40+BC37+BC35+BC32+BC30+BC28+BC26+BC23+BC21+BC19+BC17+BC15+BC13+BC11</f>
        <v>1386</v>
      </c>
    </row>
    <row r="54" spans="1:55" ht="15.75" x14ac:dyDescent="0.2">
      <c r="A54" s="645" t="s">
        <v>116</v>
      </c>
      <c r="B54" s="645"/>
      <c r="C54" s="645"/>
      <c r="D54" s="645"/>
      <c r="E54" s="43">
        <f t="shared" ref="E54:Y54" si="36">E51+E49+E45+E43+E41+E38+E36+E33+E31+E29+E27+E24+E22+E20+E18+E16+E14+E12</f>
        <v>668</v>
      </c>
      <c r="F54" s="43">
        <f t="shared" si="36"/>
        <v>306</v>
      </c>
      <c r="G54" s="43">
        <f t="shared" si="36"/>
        <v>14</v>
      </c>
      <c r="H54" s="43">
        <f t="shared" si="36"/>
        <v>17</v>
      </c>
      <c r="I54" s="43">
        <f t="shared" si="36"/>
        <v>17</v>
      </c>
      <c r="J54" s="43">
        <f t="shared" si="36"/>
        <v>18</v>
      </c>
      <c r="K54" s="43">
        <f t="shared" si="36"/>
        <v>18</v>
      </c>
      <c r="L54" s="43">
        <f t="shared" si="36"/>
        <v>18</v>
      </c>
      <c r="M54" s="43">
        <f t="shared" si="36"/>
        <v>19</v>
      </c>
      <c r="N54" s="43">
        <f t="shared" si="36"/>
        <v>18</v>
      </c>
      <c r="O54" s="43">
        <f t="shared" si="36"/>
        <v>16</v>
      </c>
      <c r="P54" s="43">
        <f t="shared" si="36"/>
        <v>11</v>
      </c>
      <c r="Q54" s="43">
        <f t="shared" si="36"/>
        <v>17</v>
      </c>
      <c r="R54" s="43">
        <f t="shared" si="36"/>
        <v>18</v>
      </c>
      <c r="S54" s="43">
        <f t="shared" si="36"/>
        <v>16</v>
      </c>
      <c r="T54" s="43">
        <f t="shared" si="36"/>
        <v>14</v>
      </c>
      <c r="U54" s="43">
        <f t="shared" si="36"/>
        <v>16</v>
      </c>
      <c r="V54" s="43">
        <f t="shared" si="36"/>
        <v>12</v>
      </c>
      <c r="W54" s="43">
        <f t="shared" si="36"/>
        <v>13</v>
      </c>
      <c r="X54" s="43">
        <f t="shared" si="36"/>
        <v>4</v>
      </c>
      <c r="Y54" s="43">
        <f t="shared" si="36"/>
        <v>276</v>
      </c>
      <c r="Z54" s="44"/>
      <c r="AA54" s="44"/>
      <c r="AB54" s="43">
        <f t="shared" ref="AB54:AY54" si="37">AB51+AB49+AB45+AB43+AB41+AB38+AB36+AB33+AB31+AB29+AB27+AB24+AB22+AB20+AB18+AB16+AB14+AB12</f>
        <v>392</v>
      </c>
      <c r="AC54" s="43">
        <f t="shared" si="37"/>
        <v>18</v>
      </c>
      <c r="AD54" s="43">
        <f t="shared" si="37"/>
        <v>18</v>
      </c>
      <c r="AE54" s="43">
        <f t="shared" si="37"/>
        <v>18</v>
      </c>
      <c r="AF54" s="43">
        <f t="shared" si="37"/>
        <v>18</v>
      </c>
      <c r="AG54" s="43">
        <f t="shared" si="37"/>
        <v>18</v>
      </c>
      <c r="AH54" s="43">
        <f t="shared" si="37"/>
        <v>18</v>
      </c>
      <c r="AI54" s="43">
        <f t="shared" si="37"/>
        <v>15</v>
      </c>
      <c r="AJ54" s="43">
        <f t="shared" si="37"/>
        <v>15</v>
      </c>
      <c r="AK54" s="43">
        <f t="shared" si="37"/>
        <v>18</v>
      </c>
      <c r="AL54" s="43">
        <f t="shared" si="37"/>
        <v>18</v>
      </c>
      <c r="AM54" s="43">
        <f t="shared" si="37"/>
        <v>18</v>
      </c>
      <c r="AN54" s="43">
        <f t="shared" si="37"/>
        <v>15</v>
      </c>
      <c r="AO54" s="43">
        <f t="shared" si="37"/>
        <v>15</v>
      </c>
      <c r="AP54" s="43">
        <f t="shared" si="37"/>
        <v>15</v>
      </c>
      <c r="AQ54" s="43">
        <f t="shared" si="37"/>
        <v>15</v>
      </c>
      <c r="AR54" s="43">
        <f t="shared" si="37"/>
        <v>12</v>
      </c>
      <c r="AS54" s="43">
        <f t="shared" si="37"/>
        <v>12</v>
      </c>
      <c r="AT54" s="43">
        <f t="shared" si="37"/>
        <v>15</v>
      </c>
      <c r="AU54" s="43">
        <f t="shared" si="37"/>
        <v>15</v>
      </c>
      <c r="AV54" s="43">
        <f t="shared" si="37"/>
        <v>15</v>
      </c>
      <c r="AW54" s="43">
        <f t="shared" si="37"/>
        <v>15</v>
      </c>
      <c r="AX54" s="43">
        <f t="shared" si="37"/>
        <v>15</v>
      </c>
      <c r="AY54" s="43">
        <f t="shared" si="37"/>
        <v>14</v>
      </c>
      <c r="AZ54" s="212"/>
      <c r="BA54" s="212"/>
      <c r="BB54" s="43">
        <f>BB51+BB49+BB45+BB43+BB41+BB38+BB36+BB33+BB31+BB29+BB27+BB24+BB22+BB20+BB18+BB16+BB14+BB12</f>
        <v>365</v>
      </c>
      <c r="BC54" s="43">
        <f>BC51+BC49+BC45+BC43+BC41+BC38+BC36+BC33+BC31+BC29+BC27+BC24+BC22+BC20+BC18+BC16+BC14+BC12</f>
        <v>641</v>
      </c>
    </row>
    <row r="55" spans="1:55" ht="15.75" x14ac:dyDescent="0.2">
      <c r="A55" s="642" t="s">
        <v>115</v>
      </c>
      <c r="B55" s="642"/>
      <c r="C55" s="642"/>
      <c r="D55" s="642"/>
      <c r="E55" s="41">
        <f t="shared" ref="E55:Y55" si="38">E53+E54</f>
        <v>2072</v>
      </c>
      <c r="F55" s="41">
        <f t="shared" si="38"/>
        <v>918</v>
      </c>
      <c r="G55" s="41">
        <f t="shared" si="38"/>
        <v>44</v>
      </c>
      <c r="H55" s="41">
        <f t="shared" si="38"/>
        <v>55</v>
      </c>
      <c r="I55" s="41">
        <f t="shared" si="38"/>
        <v>51</v>
      </c>
      <c r="J55" s="41">
        <f t="shared" si="38"/>
        <v>54</v>
      </c>
      <c r="K55" s="41">
        <f t="shared" si="38"/>
        <v>54</v>
      </c>
      <c r="L55" s="41">
        <f t="shared" si="38"/>
        <v>54</v>
      </c>
      <c r="M55" s="41">
        <f t="shared" si="38"/>
        <v>55</v>
      </c>
      <c r="N55" s="41">
        <f t="shared" si="38"/>
        <v>54</v>
      </c>
      <c r="O55" s="41">
        <f t="shared" si="38"/>
        <v>52</v>
      </c>
      <c r="P55" s="41">
        <f t="shared" si="38"/>
        <v>35</v>
      </c>
      <c r="Q55" s="41">
        <f t="shared" si="38"/>
        <v>53</v>
      </c>
      <c r="R55" s="41">
        <f t="shared" si="38"/>
        <v>56</v>
      </c>
      <c r="S55" s="41">
        <f t="shared" si="38"/>
        <v>48</v>
      </c>
      <c r="T55" s="41">
        <f t="shared" si="38"/>
        <v>48</v>
      </c>
      <c r="U55" s="41">
        <f t="shared" si="38"/>
        <v>52</v>
      </c>
      <c r="V55" s="41">
        <f t="shared" si="38"/>
        <v>48</v>
      </c>
      <c r="W55" s="41">
        <f t="shared" si="38"/>
        <v>39</v>
      </c>
      <c r="X55" s="41">
        <f t="shared" si="38"/>
        <v>12</v>
      </c>
      <c r="Y55" s="41">
        <f t="shared" si="38"/>
        <v>864</v>
      </c>
      <c r="Z55" s="35"/>
      <c r="AA55" s="35"/>
      <c r="AB55" s="41">
        <f>AB54+AB53</f>
        <v>1208</v>
      </c>
      <c r="AC55" s="41">
        <f>AC53+AC54</f>
        <v>54</v>
      </c>
      <c r="AD55" s="41">
        <f t="shared" ref="AD55:AY55" si="39">AD54+AD53</f>
        <v>54</v>
      </c>
      <c r="AE55" s="41">
        <f t="shared" si="39"/>
        <v>54</v>
      </c>
      <c r="AF55" s="41">
        <f t="shared" si="39"/>
        <v>54</v>
      </c>
      <c r="AG55" s="41">
        <f t="shared" si="39"/>
        <v>54</v>
      </c>
      <c r="AH55" s="41">
        <f t="shared" si="39"/>
        <v>54</v>
      </c>
      <c r="AI55" s="41">
        <f t="shared" si="39"/>
        <v>45</v>
      </c>
      <c r="AJ55" s="41">
        <f t="shared" si="39"/>
        <v>45</v>
      </c>
      <c r="AK55" s="41">
        <f t="shared" si="39"/>
        <v>54</v>
      </c>
      <c r="AL55" s="41">
        <f t="shared" si="39"/>
        <v>54</v>
      </c>
      <c r="AM55" s="38">
        <f t="shared" si="39"/>
        <v>54</v>
      </c>
      <c r="AN55" s="38">
        <f t="shared" si="39"/>
        <v>51</v>
      </c>
      <c r="AO55" s="38">
        <f t="shared" si="39"/>
        <v>51</v>
      </c>
      <c r="AP55" s="38">
        <f t="shared" si="39"/>
        <v>51</v>
      </c>
      <c r="AQ55" s="38">
        <f t="shared" si="39"/>
        <v>51</v>
      </c>
      <c r="AR55" s="38">
        <f t="shared" si="39"/>
        <v>42</v>
      </c>
      <c r="AS55" s="38">
        <f t="shared" si="39"/>
        <v>42</v>
      </c>
      <c r="AT55" s="38">
        <f t="shared" si="39"/>
        <v>51</v>
      </c>
      <c r="AU55" s="38">
        <f t="shared" si="39"/>
        <v>51</v>
      </c>
      <c r="AV55" s="38">
        <f t="shared" si="39"/>
        <v>51</v>
      </c>
      <c r="AW55" s="38">
        <f t="shared" si="39"/>
        <v>51</v>
      </c>
      <c r="AX55" s="38">
        <f t="shared" si="39"/>
        <v>51</v>
      </c>
      <c r="AY55" s="40">
        <f t="shared" si="39"/>
        <v>44</v>
      </c>
      <c r="AZ55" s="211"/>
      <c r="BA55" s="32"/>
      <c r="BB55" s="39">
        <f>AY55+AX55+AW55+AV55+AU55+AT55+AS55+AR55+AQ55+AP55+AO55+AN55+AM55+AL55+AK55+AJ55+AI55+AH55+AG55+AF55+AE55+AD55+AC55</f>
        <v>1163</v>
      </c>
      <c r="BC55" s="38">
        <f>BB55+Y55</f>
        <v>2027</v>
      </c>
    </row>
    <row r="56" spans="1:55" ht="15.75" x14ac:dyDescent="0.25">
      <c r="A56" s="30"/>
      <c r="B56" s="30"/>
      <c r="C56" s="30"/>
      <c r="D56" s="30"/>
      <c r="E56" s="37"/>
      <c r="F56" s="643"/>
      <c r="G56" s="643"/>
      <c r="H56" s="643"/>
      <c r="I56" s="643"/>
      <c r="J56" s="309"/>
      <c r="K56" s="309"/>
      <c r="L56" s="309"/>
      <c r="M56" s="309"/>
      <c r="N56" s="309"/>
      <c r="O56" s="309"/>
      <c r="P56" s="309"/>
      <c r="Q56" s="309"/>
      <c r="R56" s="309"/>
      <c r="S56" s="309"/>
      <c r="T56" s="309"/>
      <c r="U56" s="309"/>
      <c r="V56" s="309"/>
      <c r="W56" s="309"/>
      <c r="X56" s="36"/>
      <c r="Y56" s="309"/>
      <c r="Z56" s="35"/>
      <c r="AA56" s="35"/>
      <c r="AB56" s="646"/>
      <c r="AC56" s="646"/>
      <c r="AD56" s="646"/>
      <c r="AE56" s="646"/>
      <c r="AF56" s="646"/>
      <c r="AG56" s="309"/>
      <c r="AH56" s="309"/>
      <c r="AI56" s="309"/>
      <c r="AJ56" s="309"/>
      <c r="AK56" s="309"/>
      <c r="AL56" s="309"/>
      <c r="AM56" s="309"/>
      <c r="AN56" s="309"/>
      <c r="AO56" s="34"/>
      <c r="AP56" s="309"/>
      <c r="AQ56" s="309"/>
      <c r="AR56" s="309"/>
      <c r="AS56" s="309"/>
      <c r="AT56" s="309"/>
      <c r="AU56" s="309"/>
      <c r="AV56" s="309"/>
      <c r="AW56" s="309"/>
      <c r="AX56" s="309"/>
      <c r="AY56" s="309"/>
      <c r="AZ56" s="32"/>
      <c r="BA56" s="32"/>
      <c r="BB56" s="647" t="s">
        <v>113</v>
      </c>
      <c r="BC56" s="647"/>
    </row>
    <row r="57" spans="1:55" ht="15.75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1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</row>
  </sheetData>
  <mergeCells count="68">
    <mergeCell ref="C21:C22"/>
    <mergeCell ref="A23:A24"/>
    <mergeCell ref="B23:B24"/>
    <mergeCell ref="C23:C24"/>
    <mergeCell ref="A28:A29"/>
    <mergeCell ref="B28:B29"/>
    <mergeCell ref="C28:C29"/>
    <mergeCell ref="A26:A27"/>
    <mergeCell ref="B26:B27"/>
    <mergeCell ref="C26:C27"/>
    <mergeCell ref="A21:A22"/>
    <mergeCell ref="B21:B22"/>
    <mergeCell ref="A1:BC1"/>
    <mergeCell ref="G6:Y6"/>
    <mergeCell ref="AC6:BB6"/>
    <mergeCell ref="A11:A12"/>
    <mergeCell ref="B11:B12"/>
    <mergeCell ref="C11:C12"/>
    <mergeCell ref="D3:D7"/>
    <mergeCell ref="AC4:BB4"/>
    <mergeCell ref="E3:E7"/>
    <mergeCell ref="F3:F7"/>
    <mergeCell ref="B17:B18"/>
    <mergeCell ref="C17:C18"/>
    <mergeCell ref="A19:A20"/>
    <mergeCell ref="AB3:AB7"/>
    <mergeCell ref="G4:Y4"/>
    <mergeCell ref="B19:B20"/>
    <mergeCell ref="C19:C20"/>
    <mergeCell ref="A17:A18"/>
    <mergeCell ref="A13:A14"/>
    <mergeCell ref="B13:B14"/>
    <mergeCell ref="C13:C14"/>
    <mergeCell ref="A15:A16"/>
    <mergeCell ref="B15:B16"/>
    <mergeCell ref="C15:C16"/>
    <mergeCell ref="A30:A31"/>
    <mergeCell ref="B30:B31"/>
    <mergeCell ref="C30:C31"/>
    <mergeCell ref="AB56:AF56"/>
    <mergeCell ref="C44:C45"/>
    <mergeCell ref="A55:D55"/>
    <mergeCell ref="F56:I56"/>
    <mergeCell ref="B50:B51"/>
    <mergeCell ref="A50:A51"/>
    <mergeCell ref="A37:A38"/>
    <mergeCell ref="B37:B38"/>
    <mergeCell ref="C42:C43"/>
    <mergeCell ref="A40:A41"/>
    <mergeCell ref="B40:B41"/>
    <mergeCell ref="C40:C41"/>
    <mergeCell ref="C37:C38"/>
    <mergeCell ref="BB56:BC56"/>
    <mergeCell ref="A32:A33"/>
    <mergeCell ref="B32:B33"/>
    <mergeCell ref="C32:C33"/>
    <mergeCell ref="A35:A36"/>
    <mergeCell ref="B35:B36"/>
    <mergeCell ref="C35:C36"/>
    <mergeCell ref="A42:A43"/>
    <mergeCell ref="B42:B43"/>
    <mergeCell ref="A53:D53"/>
    <mergeCell ref="A54:D54"/>
    <mergeCell ref="B48:B49"/>
    <mergeCell ref="A48:A49"/>
    <mergeCell ref="C48:C51"/>
    <mergeCell ref="A44:A45"/>
    <mergeCell ref="B44:B45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52" fitToHeight="0" orientation="landscape" r:id="rId1"/>
  <rowBreaks count="1" manualBreakCount="1">
    <brk id="4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"/>
  <sheetViews>
    <sheetView zoomScale="86" zoomScaleNormal="86" workbookViewId="0">
      <selection activeCell="A12" sqref="A12:BA12"/>
    </sheetView>
  </sheetViews>
  <sheetFormatPr defaultRowHeight="12.75" x14ac:dyDescent="0.2"/>
  <cols>
    <col min="1" max="1" width="7.7109375" customWidth="1"/>
    <col min="2" max="3" width="3.7109375" customWidth="1"/>
    <col min="4" max="4" width="4.28515625" customWidth="1"/>
    <col min="5" max="5" width="3.7109375" customWidth="1"/>
    <col min="6" max="6" width="4.42578125" customWidth="1"/>
    <col min="7" max="14" width="3.7109375" customWidth="1"/>
    <col min="15" max="18" width="3.7109375" style="218" customWidth="1"/>
    <col min="19" max="22" width="3.7109375" customWidth="1"/>
    <col min="23" max="23" width="3.7109375" style="217" customWidth="1"/>
    <col min="24" max="24" width="3.5703125" customWidth="1"/>
    <col min="25" max="53" width="3.7109375" customWidth="1"/>
  </cols>
  <sheetData>
    <row r="1" spans="1:53" s="223" customFormat="1" ht="18.75" customHeight="1" x14ac:dyDescent="0.2">
      <c r="A1" s="657" t="s">
        <v>246</v>
      </c>
      <c r="B1" s="657"/>
      <c r="C1" s="657"/>
      <c r="D1" s="657"/>
      <c r="E1" s="657"/>
      <c r="F1" s="657"/>
      <c r="G1" s="657"/>
      <c r="H1" s="657"/>
      <c r="I1" s="657"/>
      <c r="J1" s="657"/>
      <c r="K1" s="657"/>
      <c r="L1" s="657"/>
      <c r="M1" s="657"/>
      <c r="N1" s="657"/>
      <c r="O1" s="657"/>
      <c r="P1" s="657"/>
      <c r="Q1" s="657"/>
      <c r="R1" s="657"/>
      <c r="S1" s="657"/>
      <c r="T1" s="657"/>
      <c r="U1" s="657"/>
      <c r="V1" s="657"/>
      <c r="W1" s="657"/>
      <c r="X1" s="657"/>
      <c r="Y1" s="657"/>
      <c r="Z1" s="657"/>
      <c r="AA1" s="657"/>
      <c r="AB1" s="657"/>
      <c r="AC1" s="657"/>
      <c r="AD1" s="657"/>
      <c r="AE1" s="657"/>
      <c r="AF1" s="657"/>
      <c r="AG1" s="657"/>
      <c r="AH1" s="657"/>
      <c r="AI1" s="657"/>
      <c r="AJ1" s="657"/>
      <c r="AK1" s="657"/>
      <c r="AL1" s="657"/>
      <c r="AM1" s="657"/>
      <c r="AN1" s="657"/>
      <c r="AO1" s="657"/>
      <c r="AP1" s="657"/>
      <c r="AQ1" s="657"/>
      <c r="AR1" s="657"/>
      <c r="AS1" s="657"/>
      <c r="AT1" s="657"/>
      <c r="AU1" s="657"/>
      <c r="AV1" s="657"/>
      <c r="AW1" s="657"/>
      <c r="AX1" s="657"/>
      <c r="AY1" s="657"/>
      <c r="AZ1" s="657"/>
      <c r="BA1" s="657"/>
    </row>
    <row r="2" spans="1:53" s="223" customFormat="1" ht="15" customHeight="1" x14ac:dyDescent="0.2">
      <c r="A2" s="657" t="s">
        <v>245</v>
      </c>
      <c r="B2" s="657"/>
      <c r="C2" s="657"/>
      <c r="D2" s="657"/>
      <c r="E2" s="657"/>
      <c r="F2" s="657"/>
      <c r="G2" s="657"/>
      <c r="H2" s="657"/>
      <c r="I2" s="657"/>
      <c r="J2" s="657"/>
      <c r="K2" s="657"/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W2" s="657"/>
      <c r="X2" s="657"/>
      <c r="Y2" s="657"/>
      <c r="Z2" s="657"/>
      <c r="AA2" s="657"/>
      <c r="AB2" s="657"/>
      <c r="AC2" s="657"/>
      <c r="AD2" s="657"/>
      <c r="AE2" s="657"/>
      <c r="AF2" s="657"/>
      <c r="AG2" s="657"/>
      <c r="AH2" s="657"/>
      <c r="AI2" s="657"/>
      <c r="AJ2" s="657"/>
      <c r="AK2" s="657"/>
      <c r="AL2" s="657"/>
      <c r="AM2" s="657"/>
      <c r="AN2" s="657"/>
      <c r="AO2" s="657"/>
      <c r="AP2" s="657"/>
      <c r="AQ2" s="657"/>
      <c r="AR2" s="657"/>
      <c r="AS2" s="657"/>
      <c r="AT2" s="657"/>
      <c r="AU2" s="657"/>
      <c r="AV2" s="657"/>
      <c r="AW2" s="657"/>
      <c r="AX2" s="657"/>
      <c r="AY2" s="657"/>
      <c r="AZ2" s="657"/>
      <c r="BA2" s="657"/>
    </row>
    <row r="3" spans="1:53" s="223" customFormat="1" ht="15" customHeight="1" x14ac:dyDescent="0.2">
      <c r="A3" s="657" t="s">
        <v>244</v>
      </c>
      <c r="B3" s="657"/>
      <c r="C3" s="657"/>
      <c r="D3" s="657"/>
      <c r="E3" s="657"/>
      <c r="F3" s="657"/>
      <c r="G3" s="657"/>
      <c r="H3" s="657"/>
      <c r="I3" s="657"/>
      <c r="J3" s="657"/>
      <c r="K3" s="657"/>
      <c r="L3" s="657"/>
      <c r="M3" s="657"/>
      <c r="N3" s="657"/>
      <c r="O3" s="657"/>
      <c r="P3" s="657"/>
      <c r="Q3" s="657"/>
      <c r="R3" s="657"/>
      <c r="S3" s="657"/>
      <c r="T3" s="657"/>
      <c r="U3" s="657"/>
      <c r="V3" s="657"/>
      <c r="W3" s="657"/>
      <c r="X3" s="657"/>
      <c r="Y3" s="657"/>
      <c r="Z3" s="657"/>
      <c r="AA3" s="657"/>
      <c r="AB3" s="657"/>
      <c r="AC3" s="657"/>
      <c r="AD3" s="657"/>
      <c r="AE3" s="657"/>
      <c r="AF3" s="657"/>
      <c r="AG3" s="657"/>
      <c r="AH3" s="657"/>
      <c r="AI3" s="657"/>
      <c r="AJ3" s="657"/>
      <c r="AK3" s="657"/>
      <c r="AL3" s="657"/>
      <c r="AM3" s="657"/>
      <c r="AN3" s="657"/>
      <c r="AO3" s="657"/>
      <c r="AP3" s="657"/>
      <c r="AQ3" s="657"/>
      <c r="AR3" s="657"/>
      <c r="AS3" s="657"/>
      <c r="AT3" s="657"/>
      <c r="AU3" s="657"/>
      <c r="AV3" s="657"/>
      <c r="AW3" s="657"/>
      <c r="AX3" s="657"/>
      <c r="AY3" s="657"/>
      <c r="AZ3" s="657"/>
      <c r="BA3" s="657"/>
    </row>
    <row r="4" spans="1:53" s="223" customFormat="1" ht="17.25" customHeight="1" x14ac:dyDescent="0.2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30"/>
      <c r="AT4" s="230"/>
      <c r="AU4" s="230"/>
      <c r="AV4" s="230"/>
      <c r="AW4" s="230"/>
      <c r="AX4" s="230"/>
      <c r="AY4" s="230"/>
      <c r="AZ4" s="230"/>
      <c r="BA4" s="230"/>
    </row>
    <row r="5" spans="1:53" s="223" customFormat="1" ht="21.95" customHeight="1" x14ac:dyDescent="0.2">
      <c r="A5" s="230"/>
      <c r="O5" s="225"/>
      <c r="P5" s="225"/>
      <c r="Q5" s="225"/>
      <c r="R5" s="225"/>
      <c r="W5" s="225"/>
    </row>
    <row r="6" spans="1:53" s="223" customFormat="1" ht="21.95" customHeight="1" x14ac:dyDescent="0.2">
      <c r="A6" s="431"/>
      <c r="B6" s="431"/>
      <c r="C6" s="431"/>
      <c r="D6" s="431"/>
      <c r="E6" s="431"/>
      <c r="F6" s="431"/>
      <c r="G6" s="431"/>
      <c r="H6" s="431"/>
      <c r="I6" s="431"/>
      <c r="J6" s="431"/>
      <c r="K6" s="431"/>
      <c r="L6" s="431"/>
      <c r="O6" s="225"/>
      <c r="P6" s="225"/>
      <c r="Q6" s="225"/>
      <c r="R6" s="225"/>
      <c r="W6" s="225"/>
      <c r="AS6" s="665" t="s">
        <v>242</v>
      </c>
      <c r="AT6" s="665"/>
      <c r="AU6" s="665"/>
      <c r="AV6" s="665"/>
      <c r="AW6" s="665"/>
      <c r="AX6" s="665"/>
      <c r="AY6" s="665"/>
      <c r="AZ6" s="665"/>
      <c r="BA6" s="665"/>
    </row>
    <row r="7" spans="1:53" s="223" customFormat="1" ht="21" customHeight="1" x14ac:dyDescent="0.2">
      <c r="A7" s="432"/>
      <c r="B7" s="432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2"/>
      <c r="R7" s="225"/>
      <c r="W7" s="225"/>
      <c r="AP7" s="445" t="s">
        <v>240</v>
      </c>
      <c r="AQ7" s="445"/>
      <c r="AR7" s="445"/>
      <c r="AS7" s="445"/>
      <c r="AT7" s="445"/>
      <c r="AU7" s="445"/>
      <c r="AV7" s="445"/>
      <c r="AW7" s="445"/>
      <c r="AX7" s="445"/>
      <c r="AY7" s="445"/>
      <c r="AZ7" s="445"/>
      <c r="BA7" s="445"/>
    </row>
    <row r="8" spans="1:53" s="223" customFormat="1" ht="21" customHeight="1" x14ac:dyDescent="0.2">
      <c r="A8" s="432"/>
      <c r="B8" s="432"/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2"/>
      <c r="O8" s="225"/>
      <c r="P8" s="225"/>
      <c r="Q8" s="225"/>
      <c r="R8" s="225"/>
      <c r="W8" s="225"/>
      <c r="AM8" s="445" t="s">
        <v>239</v>
      </c>
      <c r="AN8" s="445"/>
      <c r="AO8" s="445"/>
      <c r="AP8" s="445"/>
      <c r="AQ8" s="445"/>
      <c r="AR8" s="445"/>
      <c r="AS8" s="445"/>
      <c r="AT8" s="445"/>
      <c r="AU8" s="445"/>
      <c r="AV8" s="445"/>
      <c r="AW8" s="445"/>
      <c r="AX8" s="445"/>
      <c r="AY8" s="445"/>
      <c r="AZ8" s="445"/>
      <c r="BA8" s="445"/>
    </row>
    <row r="9" spans="1:53" s="223" customFormat="1" ht="21.95" customHeight="1" x14ac:dyDescent="0.2">
      <c r="A9" s="229"/>
      <c r="C9" s="228"/>
      <c r="D9" s="228"/>
      <c r="E9" s="228"/>
      <c r="O9" s="225"/>
      <c r="P9" s="225"/>
      <c r="Q9" s="225"/>
      <c r="R9" s="225"/>
      <c r="W9" s="225"/>
      <c r="AM9" s="445" t="s">
        <v>292</v>
      </c>
      <c r="AN9" s="445"/>
      <c r="AO9" s="445"/>
      <c r="AP9" s="445"/>
      <c r="AQ9" s="445"/>
      <c r="AR9" s="445"/>
      <c r="AS9" s="445"/>
      <c r="AT9" s="445"/>
      <c r="AU9" s="445"/>
      <c r="AV9" s="445"/>
      <c r="AW9" s="445"/>
      <c r="AX9" s="445"/>
      <c r="AY9" s="445"/>
      <c r="AZ9" s="445"/>
      <c r="BA9" s="445"/>
    </row>
    <row r="10" spans="1:53" s="223" customFormat="1" ht="21.95" customHeight="1" x14ac:dyDescent="0.2">
      <c r="A10" s="659" t="s">
        <v>278</v>
      </c>
      <c r="B10" s="659"/>
      <c r="C10" s="659"/>
      <c r="D10" s="659"/>
      <c r="E10" s="659"/>
      <c r="F10" s="659"/>
      <c r="G10" s="659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  <c r="AB10" s="659"/>
      <c r="AC10" s="659"/>
      <c r="AD10" s="659"/>
      <c r="AE10" s="659"/>
      <c r="AF10" s="659"/>
      <c r="AG10" s="659"/>
      <c r="AH10" s="659"/>
      <c r="AI10" s="659"/>
      <c r="AJ10" s="659"/>
      <c r="AK10" s="659"/>
      <c r="AL10" s="659"/>
      <c r="AM10" s="659"/>
      <c r="AN10" s="659"/>
      <c r="AO10" s="659"/>
      <c r="AP10" s="659"/>
      <c r="AQ10" s="659"/>
      <c r="AR10" s="659"/>
      <c r="AS10" s="659"/>
      <c r="AT10" s="659"/>
      <c r="AU10" s="659"/>
      <c r="AV10" s="659"/>
      <c r="AW10" s="659"/>
      <c r="AX10" s="659"/>
      <c r="AY10" s="659"/>
      <c r="AZ10" s="659"/>
      <c r="BA10" s="659"/>
    </row>
    <row r="11" spans="1:53" s="223" customFormat="1" ht="21.95" customHeight="1" x14ac:dyDescent="0.2">
      <c r="A11" s="227" t="s">
        <v>237</v>
      </c>
      <c r="O11" s="225"/>
      <c r="P11" s="225"/>
      <c r="Q11" s="225"/>
      <c r="R11" s="225"/>
      <c r="W11" s="225"/>
    </row>
    <row r="12" spans="1:53" s="223" customFormat="1" ht="21.95" customHeight="1" x14ac:dyDescent="0.2">
      <c r="A12" s="659" t="s">
        <v>236</v>
      </c>
      <c r="B12" s="659"/>
      <c r="C12" s="659"/>
      <c r="D12" s="659"/>
      <c r="E12" s="659"/>
      <c r="F12" s="659"/>
      <c r="G12" s="659"/>
      <c r="H12" s="659"/>
      <c r="I12" s="659"/>
      <c r="J12" s="659"/>
      <c r="K12" s="659"/>
      <c r="L12" s="659"/>
      <c r="M12" s="659"/>
      <c r="N12" s="659"/>
      <c r="O12" s="659"/>
      <c r="P12" s="659"/>
      <c r="Q12" s="659"/>
      <c r="R12" s="659"/>
      <c r="S12" s="659"/>
      <c r="T12" s="659"/>
      <c r="U12" s="659"/>
      <c r="V12" s="659"/>
      <c r="W12" s="659"/>
      <c r="X12" s="659"/>
      <c r="Y12" s="659"/>
      <c r="Z12" s="659"/>
      <c r="AA12" s="659"/>
      <c r="AB12" s="659"/>
      <c r="AC12" s="659"/>
      <c r="AD12" s="659"/>
      <c r="AE12" s="659"/>
      <c r="AF12" s="659"/>
      <c r="AG12" s="659"/>
      <c r="AH12" s="659"/>
      <c r="AI12" s="659"/>
      <c r="AJ12" s="659"/>
      <c r="AK12" s="659"/>
      <c r="AL12" s="659"/>
      <c r="AM12" s="659"/>
      <c r="AN12" s="659"/>
      <c r="AO12" s="659"/>
      <c r="AP12" s="659"/>
      <c r="AQ12" s="659"/>
      <c r="AR12" s="659"/>
      <c r="AS12" s="659"/>
      <c r="AT12" s="659"/>
      <c r="AU12" s="659"/>
      <c r="AV12" s="659"/>
      <c r="AW12" s="659"/>
      <c r="AX12" s="659"/>
      <c r="AY12" s="659"/>
      <c r="AZ12" s="659"/>
      <c r="BA12" s="659"/>
    </row>
    <row r="13" spans="1:53" s="223" customFormat="1" ht="21.95" customHeight="1" x14ac:dyDescent="0.2">
      <c r="A13" s="659" t="s">
        <v>235</v>
      </c>
      <c r="B13" s="659"/>
      <c r="C13" s="659"/>
      <c r="D13" s="659"/>
      <c r="E13" s="659"/>
      <c r="F13" s="659"/>
      <c r="G13" s="659"/>
      <c r="H13" s="659"/>
      <c r="I13" s="659"/>
      <c r="J13" s="659"/>
      <c r="K13" s="659"/>
      <c r="L13" s="659"/>
      <c r="M13" s="659"/>
      <c r="N13" s="659"/>
      <c r="O13" s="659"/>
      <c r="P13" s="659"/>
      <c r="Q13" s="659"/>
      <c r="R13" s="659"/>
      <c r="S13" s="659"/>
      <c r="T13" s="659"/>
      <c r="U13" s="659"/>
      <c r="V13" s="659"/>
      <c r="W13" s="659"/>
      <c r="X13" s="659"/>
      <c r="Y13" s="659"/>
      <c r="Z13" s="659"/>
      <c r="AA13" s="659"/>
      <c r="AB13" s="659"/>
      <c r="AC13" s="659"/>
      <c r="AD13" s="659"/>
      <c r="AE13" s="659"/>
      <c r="AF13" s="659"/>
      <c r="AG13" s="659"/>
      <c r="AH13" s="659"/>
      <c r="AI13" s="659"/>
      <c r="AJ13" s="659"/>
      <c r="AK13" s="659"/>
      <c r="AL13" s="659"/>
      <c r="AM13" s="659"/>
      <c r="AN13" s="659"/>
      <c r="AO13" s="659"/>
      <c r="AP13" s="659"/>
      <c r="AQ13" s="659"/>
      <c r="AR13" s="659"/>
      <c r="AS13" s="659"/>
      <c r="AT13" s="659"/>
      <c r="AU13" s="659"/>
      <c r="AV13" s="659"/>
      <c r="AW13" s="659"/>
      <c r="AX13" s="659"/>
      <c r="AY13" s="659"/>
      <c r="AZ13" s="659"/>
      <c r="BA13" s="659"/>
    </row>
    <row r="14" spans="1:53" s="223" customFormat="1" ht="21.95" customHeight="1" x14ac:dyDescent="0.2">
      <c r="A14" s="659" t="s">
        <v>280</v>
      </c>
      <c r="B14" s="659"/>
      <c r="C14" s="659"/>
      <c r="D14" s="659"/>
      <c r="E14" s="659"/>
      <c r="F14" s="659"/>
      <c r="G14" s="659"/>
      <c r="H14" s="659"/>
      <c r="I14" s="659"/>
      <c r="J14" s="659"/>
      <c r="K14" s="659"/>
      <c r="L14" s="659"/>
      <c r="M14" s="659"/>
      <c r="N14" s="659"/>
      <c r="O14" s="659"/>
      <c r="P14" s="659"/>
      <c r="Q14" s="659"/>
      <c r="R14" s="659"/>
      <c r="S14" s="659"/>
      <c r="T14" s="659"/>
      <c r="U14" s="659"/>
      <c r="V14" s="659"/>
      <c r="W14" s="659"/>
      <c r="X14" s="659"/>
      <c r="Y14" s="659"/>
      <c r="Z14" s="659"/>
      <c r="AA14" s="659"/>
      <c r="AB14" s="659"/>
      <c r="AC14" s="659"/>
      <c r="AD14" s="659"/>
      <c r="AE14" s="659"/>
      <c r="AF14" s="659"/>
      <c r="AG14" s="659"/>
      <c r="AH14" s="659"/>
      <c r="AI14" s="659"/>
      <c r="AJ14" s="659"/>
      <c r="AK14" s="659"/>
      <c r="AL14" s="659"/>
      <c r="AM14" s="659"/>
      <c r="AN14" s="659"/>
      <c r="AO14" s="659"/>
      <c r="AP14" s="659"/>
      <c r="AQ14" s="659"/>
      <c r="AR14" s="659"/>
      <c r="AS14" s="659"/>
      <c r="AT14" s="659"/>
      <c r="AU14" s="659"/>
      <c r="AV14" s="659"/>
      <c r="AW14" s="659"/>
      <c r="AX14" s="659"/>
      <c r="AY14" s="659"/>
      <c r="AZ14" s="659"/>
      <c r="BA14" s="659"/>
    </row>
    <row r="15" spans="1:53" s="223" customFormat="1" ht="21.95" customHeight="1" x14ac:dyDescent="0.2">
      <c r="A15" s="227"/>
      <c r="O15" s="225"/>
      <c r="P15" s="225"/>
      <c r="Q15" s="225"/>
      <c r="R15" s="225"/>
      <c r="W15" s="225"/>
    </row>
    <row r="16" spans="1:53" s="223" customFormat="1" ht="21.95" customHeight="1" x14ac:dyDescent="0.2">
      <c r="O16" s="225"/>
      <c r="P16" s="225"/>
      <c r="Q16" s="225"/>
      <c r="R16" s="225"/>
      <c r="W16" s="225"/>
      <c r="BA16" s="224" t="s">
        <v>282</v>
      </c>
    </row>
    <row r="17" spans="1:56" s="223" customFormat="1" ht="21.95" customHeight="1" x14ac:dyDescent="0.2">
      <c r="N17" s="660" t="s">
        <v>283</v>
      </c>
      <c r="O17" s="660"/>
      <c r="P17" s="660"/>
      <c r="Q17" s="660"/>
      <c r="R17" s="660"/>
      <c r="S17" s="660"/>
      <c r="T17" s="660"/>
      <c r="U17" s="660"/>
      <c r="V17" s="660"/>
      <c r="W17" s="660"/>
      <c r="X17" s="660"/>
      <c r="Y17" s="660"/>
      <c r="Z17" s="660"/>
      <c r="AA17" s="660"/>
      <c r="AB17" s="660"/>
      <c r="AC17" s="660"/>
      <c r="AD17" s="660"/>
      <c r="AE17" s="660"/>
      <c r="AF17" s="660"/>
      <c r="AG17" s="660"/>
      <c r="AH17" s="660"/>
      <c r="AI17" s="660"/>
      <c r="AJ17" s="660"/>
      <c r="AK17" s="660"/>
      <c r="AL17" s="660"/>
      <c r="AM17" s="660"/>
      <c r="AN17" s="660"/>
      <c r="AO17" s="660"/>
      <c r="AP17" s="660"/>
      <c r="AQ17" s="660"/>
      <c r="AR17" s="660"/>
      <c r="AS17" s="660"/>
      <c r="AT17" s="660"/>
      <c r="AU17" s="660"/>
      <c r="AV17" s="660"/>
      <c r="AW17" s="660"/>
      <c r="AX17" s="660"/>
      <c r="AY17" s="660"/>
      <c r="AZ17" s="660"/>
      <c r="BA17" s="660"/>
    </row>
    <row r="18" spans="1:56" s="223" customFormat="1" ht="21.95" customHeight="1" x14ac:dyDescent="0.2">
      <c r="N18" s="660"/>
      <c r="O18" s="666"/>
      <c r="P18" s="666"/>
      <c r="Q18" s="666"/>
      <c r="R18" s="666"/>
      <c r="S18" s="666"/>
      <c r="T18" s="666"/>
      <c r="U18" s="666"/>
      <c r="V18" s="666"/>
      <c r="W18" s="666"/>
      <c r="X18" s="666"/>
      <c r="Y18" s="666"/>
      <c r="Z18" s="666"/>
      <c r="AA18" s="666"/>
      <c r="AB18" s="666"/>
      <c r="AC18" s="666"/>
      <c r="AD18" s="666"/>
      <c r="AE18" s="666"/>
      <c r="AF18" s="666"/>
      <c r="AG18" s="666"/>
      <c r="AH18" s="666"/>
      <c r="AI18" s="666"/>
      <c r="AJ18" s="666"/>
      <c r="AK18" s="666"/>
      <c r="AL18" s="666"/>
      <c r="AM18" s="666"/>
      <c r="AN18" s="666"/>
      <c r="AO18" s="666"/>
      <c r="AP18" s="666"/>
      <c r="AQ18" s="666"/>
      <c r="AR18" s="666"/>
      <c r="AS18" s="666"/>
      <c r="AT18" s="666"/>
      <c r="AU18" s="666"/>
      <c r="AV18" s="666"/>
      <c r="AW18" s="666"/>
      <c r="AX18" s="666"/>
      <c r="AY18" s="666"/>
      <c r="AZ18" s="666"/>
      <c r="BA18" s="666"/>
    </row>
    <row r="19" spans="1:56" s="223" customFormat="1" ht="21.95" customHeight="1" x14ac:dyDescent="0.2">
      <c r="O19" s="225"/>
      <c r="P19" s="225"/>
      <c r="Q19" s="225"/>
      <c r="R19" s="225"/>
      <c r="W19" s="225"/>
      <c r="BA19" s="224" t="s">
        <v>234</v>
      </c>
    </row>
    <row r="20" spans="1:56" s="223" customFormat="1" ht="21.95" customHeight="1" x14ac:dyDescent="0.2">
      <c r="O20" s="225"/>
      <c r="P20" s="225"/>
      <c r="Q20" s="225"/>
      <c r="R20" s="225"/>
      <c r="W20" s="225"/>
      <c r="BA20" s="224" t="s">
        <v>233</v>
      </c>
    </row>
    <row r="21" spans="1:56" s="223" customFormat="1" ht="21.95" customHeight="1" x14ac:dyDescent="0.2">
      <c r="O21" s="225"/>
      <c r="P21" s="225"/>
      <c r="Q21" s="225"/>
      <c r="R21" s="225"/>
      <c r="W21" s="225"/>
      <c r="BA21" s="226" t="s">
        <v>232</v>
      </c>
    </row>
    <row r="22" spans="1:56" s="223" customFormat="1" ht="21.95" customHeight="1" x14ac:dyDescent="0.2">
      <c r="O22" s="225"/>
      <c r="P22" s="225"/>
      <c r="Q22" s="225"/>
      <c r="R22" s="225"/>
      <c r="W22" s="225"/>
      <c r="BA22" s="224" t="s">
        <v>231</v>
      </c>
    </row>
    <row r="23" spans="1:56" s="223" customFormat="1" ht="21.95" customHeight="1" x14ac:dyDescent="0.2">
      <c r="O23" s="225"/>
      <c r="P23" s="225"/>
      <c r="Q23" s="225"/>
      <c r="R23" s="225"/>
      <c r="W23" s="225"/>
      <c r="BA23" s="224" t="s">
        <v>281</v>
      </c>
    </row>
    <row r="24" spans="1:56" s="223" customFormat="1" ht="21.95" customHeight="1" x14ac:dyDescent="0.2">
      <c r="O24" s="225"/>
      <c r="P24" s="225"/>
      <c r="Q24" s="225"/>
      <c r="R24" s="225"/>
      <c r="W24" s="225"/>
      <c r="BA24" s="224" t="s">
        <v>230</v>
      </c>
    </row>
    <row r="25" spans="1:56" s="222" customFormat="1" ht="21.95" customHeight="1" x14ac:dyDescent="0.2">
      <c r="A25" s="278"/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  <c r="N25" s="277"/>
      <c r="O25" s="258"/>
      <c r="P25" s="258"/>
      <c r="Q25" s="258"/>
      <c r="R25" s="258"/>
      <c r="S25" s="277"/>
      <c r="T25" s="277"/>
      <c r="U25" s="277"/>
      <c r="V25" s="277"/>
      <c r="W25" s="258"/>
      <c r="X25" s="277"/>
      <c r="Y25" s="277"/>
      <c r="Z25" s="277"/>
      <c r="AA25" s="277"/>
      <c r="AB25" s="277"/>
      <c r="AC25" s="277"/>
      <c r="AD25" s="277"/>
      <c r="AE25" s="277"/>
      <c r="AF25" s="277"/>
      <c r="AG25" s="277"/>
      <c r="AH25" s="277"/>
      <c r="AI25" s="277"/>
      <c r="AJ25" s="277"/>
      <c r="AK25" s="277"/>
      <c r="AL25" s="277"/>
      <c r="AM25" s="277"/>
      <c r="AN25" s="277"/>
      <c r="AO25" s="277"/>
      <c r="AP25" s="277"/>
      <c r="AQ25" s="277"/>
      <c r="AR25" s="277"/>
      <c r="AS25" s="277"/>
      <c r="AT25" s="277"/>
      <c r="AU25" s="277"/>
      <c r="AV25" s="277"/>
      <c r="AW25" s="277"/>
      <c r="AX25" s="277"/>
      <c r="AY25" s="277"/>
      <c r="AZ25" s="277"/>
      <c r="BA25" s="277"/>
      <c r="BB25" s="277"/>
      <c r="BC25" s="277"/>
      <c r="BD25" s="277"/>
    </row>
    <row r="26" spans="1:56" s="221" customFormat="1" ht="21.95" customHeight="1" x14ac:dyDescent="0.2">
      <c r="A26" s="656"/>
      <c r="B26" s="656"/>
      <c r="C26" s="656"/>
      <c r="D26" s="656"/>
      <c r="E26" s="656"/>
      <c r="F26" s="275"/>
      <c r="G26" s="656"/>
      <c r="H26" s="656"/>
      <c r="I26" s="656"/>
      <c r="J26" s="275"/>
      <c r="K26" s="656"/>
      <c r="L26" s="656"/>
      <c r="M26" s="656"/>
      <c r="N26" s="656"/>
      <c r="O26" s="275"/>
      <c r="P26" s="656"/>
      <c r="Q26" s="656"/>
      <c r="R26" s="656"/>
      <c r="S26" s="275"/>
      <c r="T26" s="656"/>
      <c r="U26" s="656"/>
      <c r="V26" s="656"/>
      <c r="W26" s="275"/>
      <c r="X26" s="656"/>
      <c r="Y26" s="656"/>
      <c r="Z26" s="656"/>
      <c r="AA26" s="275"/>
      <c r="AB26" s="656"/>
      <c r="AC26" s="656"/>
      <c r="AD26" s="656"/>
      <c r="AE26" s="656"/>
      <c r="AF26" s="275"/>
      <c r="AG26" s="656"/>
      <c r="AH26" s="656"/>
      <c r="AI26" s="656"/>
      <c r="AJ26" s="275"/>
      <c r="AK26" s="656"/>
      <c r="AL26" s="656"/>
      <c r="AM26" s="656"/>
      <c r="AN26" s="656"/>
      <c r="AO26" s="275"/>
      <c r="AP26" s="656"/>
      <c r="AQ26" s="656"/>
      <c r="AR26" s="656"/>
      <c r="AS26" s="275"/>
      <c r="AT26" s="656"/>
      <c r="AU26" s="656"/>
      <c r="AV26" s="656"/>
      <c r="AW26" s="275"/>
      <c r="AX26" s="656"/>
      <c r="AY26" s="656"/>
      <c r="AZ26" s="656"/>
      <c r="BA26" s="656"/>
      <c r="BB26" s="276"/>
      <c r="BC26" s="276"/>
      <c r="BD26" s="276"/>
    </row>
    <row r="27" spans="1:56" s="220" customFormat="1" ht="21.95" customHeight="1" x14ac:dyDescent="0.2">
      <c r="A27" s="656"/>
      <c r="B27" s="275"/>
      <c r="C27" s="275"/>
      <c r="D27" s="275"/>
      <c r="E27" s="275"/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  <c r="AA27" s="275"/>
      <c r="AB27" s="275"/>
      <c r="AC27" s="275"/>
      <c r="AD27" s="275"/>
      <c r="AE27" s="275"/>
      <c r="AF27" s="275"/>
      <c r="AG27" s="275"/>
      <c r="AH27" s="275"/>
      <c r="AI27" s="275"/>
      <c r="AJ27" s="275"/>
      <c r="AK27" s="275"/>
      <c r="AL27" s="275"/>
      <c r="AM27" s="275"/>
      <c r="AN27" s="275"/>
      <c r="AO27" s="275"/>
      <c r="AP27" s="275"/>
      <c r="AQ27" s="275"/>
      <c r="AR27" s="275"/>
      <c r="AS27" s="275"/>
      <c r="AT27" s="275"/>
      <c r="AU27" s="275"/>
      <c r="AV27" s="275"/>
      <c r="AW27" s="275"/>
      <c r="AX27" s="275"/>
      <c r="AY27" s="275"/>
      <c r="AZ27" s="275"/>
      <c r="BA27" s="275"/>
      <c r="BB27" s="274"/>
      <c r="BC27" s="274"/>
      <c r="BD27" s="274"/>
    </row>
    <row r="28" spans="1:56" s="220" customFormat="1" ht="21.95" customHeight="1" x14ac:dyDescent="0.2">
      <c r="A28" s="656"/>
      <c r="B28" s="656"/>
      <c r="C28" s="656"/>
      <c r="D28" s="656"/>
      <c r="E28" s="656"/>
      <c r="F28" s="275"/>
      <c r="G28" s="656"/>
      <c r="H28" s="656"/>
      <c r="I28" s="656"/>
      <c r="J28" s="275"/>
      <c r="K28" s="656"/>
      <c r="L28" s="656"/>
      <c r="M28" s="656"/>
      <c r="N28" s="656"/>
      <c r="O28" s="275"/>
      <c r="P28" s="656"/>
      <c r="Q28" s="656"/>
      <c r="R28" s="656"/>
      <c r="S28" s="275"/>
      <c r="T28" s="656"/>
      <c r="U28" s="656"/>
      <c r="V28" s="656"/>
      <c r="W28" s="275"/>
      <c r="X28" s="656"/>
      <c r="Y28" s="656"/>
      <c r="Z28" s="656"/>
      <c r="AA28" s="275"/>
      <c r="AB28" s="656"/>
      <c r="AC28" s="656"/>
      <c r="AD28" s="656"/>
      <c r="AE28" s="656"/>
      <c r="AF28" s="275"/>
      <c r="AG28" s="656"/>
      <c r="AH28" s="656"/>
      <c r="AI28" s="656"/>
      <c r="AJ28" s="275"/>
      <c r="AK28" s="656"/>
      <c r="AL28" s="656"/>
      <c r="AM28" s="656"/>
      <c r="AN28" s="656"/>
      <c r="AO28" s="656"/>
      <c r="AP28" s="656"/>
      <c r="AQ28" s="656"/>
      <c r="AR28" s="656"/>
      <c r="AS28" s="275"/>
      <c r="AT28" s="656"/>
      <c r="AU28" s="656"/>
      <c r="AV28" s="656"/>
      <c r="AW28" s="275"/>
      <c r="AX28" s="656"/>
      <c r="AY28" s="656"/>
      <c r="AZ28" s="656"/>
      <c r="BA28" s="656"/>
      <c r="BB28" s="274"/>
      <c r="BC28" s="274"/>
      <c r="BD28" s="274"/>
    </row>
    <row r="29" spans="1:56" s="220" customFormat="1" ht="21.95" customHeight="1" x14ac:dyDescent="0.2">
      <c r="A29" s="656"/>
      <c r="B29" s="656"/>
      <c r="C29" s="656"/>
      <c r="D29" s="656"/>
      <c r="E29" s="656"/>
      <c r="F29" s="275"/>
      <c r="G29" s="656"/>
      <c r="H29" s="656"/>
      <c r="I29" s="656"/>
      <c r="J29" s="275"/>
      <c r="K29" s="656"/>
      <c r="L29" s="656"/>
      <c r="M29" s="656"/>
      <c r="N29" s="656"/>
      <c r="O29" s="275"/>
      <c r="P29" s="656"/>
      <c r="Q29" s="656"/>
      <c r="R29" s="656"/>
      <c r="S29" s="275"/>
      <c r="T29" s="656"/>
      <c r="U29" s="656"/>
      <c r="V29" s="656"/>
      <c r="W29" s="275"/>
      <c r="X29" s="656"/>
      <c r="Y29" s="656"/>
      <c r="Z29" s="656"/>
      <c r="AA29" s="275"/>
      <c r="AB29" s="656"/>
      <c r="AC29" s="656"/>
      <c r="AD29" s="656"/>
      <c r="AE29" s="656"/>
      <c r="AF29" s="275"/>
      <c r="AG29" s="656"/>
      <c r="AH29" s="656"/>
      <c r="AI29" s="656"/>
      <c r="AJ29" s="275"/>
      <c r="AK29" s="656"/>
      <c r="AL29" s="656"/>
      <c r="AM29" s="656"/>
      <c r="AN29" s="656"/>
      <c r="AO29" s="656"/>
      <c r="AP29" s="656"/>
      <c r="AQ29" s="656"/>
      <c r="AR29" s="656"/>
      <c r="AS29" s="275"/>
      <c r="AT29" s="656"/>
      <c r="AU29" s="656"/>
      <c r="AV29" s="656"/>
      <c r="AW29" s="275"/>
      <c r="AX29" s="656"/>
      <c r="AY29" s="656"/>
      <c r="AZ29" s="656"/>
      <c r="BA29" s="656"/>
      <c r="BB29" s="274"/>
      <c r="BC29" s="274"/>
      <c r="BD29" s="274"/>
    </row>
    <row r="30" spans="1:56" s="219" customFormat="1" ht="21.95" customHeight="1" x14ac:dyDescent="0.2">
      <c r="A30" s="658"/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  <c r="S30" s="662"/>
      <c r="T30" s="662"/>
      <c r="U30" s="269"/>
      <c r="V30" s="269"/>
      <c r="W30" s="269"/>
      <c r="X30" s="269"/>
      <c r="Y30" s="269"/>
      <c r="Z30" s="269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  <c r="AM30" s="269"/>
      <c r="AN30" s="269"/>
      <c r="AO30" s="269"/>
      <c r="AP30" s="658"/>
      <c r="AQ30" s="658"/>
      <c r="AR30" s="658"/>
      <c r="AS30" s="658"/>
      <c r="AT30" s="269"/>
      <c r="AU30" s="658"/>
      <c r="AV30" s="658"/>
      <c r="AW30" s="658"/>
      <c r="AX30" s="658"/>
      <c r="AY30" s="658"/>
      <c r="AZ30" s="658"/>
      <c r="BA30" s="658"/>
      <c r="BB30" s="266"/>
      <c r="BC30" s="266"/>
      <c r="BD30" s="266"/>
    </row>
    <row r="31" spans="1:56" s="219" customFormat="1" ht="21.95" customHeight="1" x14ac:dyDescent="0.2">
      <c r="A31" s="658"/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  <c r="S31" s="662"/>
      <c r="T31" s="662"/>
      <c r="U31" s="269"/>
      <c r="V31" s="269"/>
      <c r="W31" s="269"/>
      <c r="X31" s="269"/>
      <c r="Y31" s="269"/>
      <c r="Z31" s="269"/>
      <c r="AA31" s="269"/>
      <c r="AB31" s="269"/>
      <c r="AC31" s="269"/>
      <c r="AD31" s="269"/>
      <c r="AE31" s="269"/>
      <c r="AF31" s="269"/>
      <c r="AG31" s="269"/>
      <c r="AH31" s="269"/>
      <c r="AI31" s="269"/>
      <c r="AJ31" s="269"/>
      <c r="AK31" s="269"/>
      <c r="AL31" s="269"/>
      <c r="AM31" s="269"/>
      <c r="AN31" s="269"/>
      <c r="AO31" s="269"/>
      <c r="AP31" s="658"/>
      <c r="AQ31" s="658"/>
      <c r="AR31" s="658"/>
      <c r="AS31" s="658"/>
      <c r="AT31" s="269"/>
      <c r="AU31" s="658"/>
      <c r="AV31" s="658"/>
      <c r="AW31" s="658"/>
      <c r="AX31" s="658"/>
      <c r="AY31" s="658"/>
      <c r="AZ31" s="658"/>
      <c r="BA31" s="658"/>
      <c r="BB31" s="266"/>
      <c r="BC31" s="266"/>
      <c r="BD31" s="266"/>
    </row>
    <row r="32" spans="1:56" s="219" customFormat="1" ht="21.95" customHeight="1" x14ac:dyDescent="0.2">
      <c r="A32" s="661"/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269"/>
      <c r="S32" s="662"/>
      <c r="T32" s="662"/>
      <c r="U32" s="269"/>
      <c r="V32" s="269"/>
      <c r="W32" s="269"/>
      <c r="X32" s="269"/>
      <c r="Y32" s="269"/>
      <c r="Z32" s="269"/>
      <c r="AA32" s="269"/>
      <c r="AB32" s="269"/>
      <c r="AC32" s="269"/>
      <c r="AD32" s="269"/>
      <c r="AE32" s="269"/>
      <c r="AF32" s="269"/>
      <c r="AG32" s="269"/>
      <c r="AH32" s="269"/>
      <c r="AI32" s="269"/>
      <c r="AJ32" s="269"/>
      <c r="AK32" s="269"/>
      <c r="AL32" s="269"/>
      <c r="AM32" s="269"/>
      <c r="AN32" s="658"/>
      <c r="AO32" s="658"/>
      <c r="AP32" s="658"/>
      <c r="AQ32" s="658"/>
      <c r="AR32" s="269"/>
      <c r="AS32" s="658"/>
      <c r="AT32" s="658"/>
      <c r="AU32" s="658"/>
      <c r="AV32" s="658"/>
      <c r="AW32" s="658"/>
      <c r="AX32" s="658"/>
      <c r="AY32" s="658"/>
      <c r="AZ32" s="658"/>
      <c r="BA32" s="658"/>
      <c r="BB32" s="266"/>
      <c r="BC32" s="266"/>
      <c r="BD32" s="266"/>
    </row>
    <row r="33" spans="1:56" s="219" customFormat="1" ht="21.95" customHeight="1" x14ac:dyDescent="0.2">
      <c r="A33" s="661"/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662"/>
      <c r="T33" s="662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  <c r="AN33" s="658"/>
      <c r="AO33" s="658"/>
      <c r="AP33" s="658"/>
      <c r="AQ33" s="658"/>
      <c r="AR33" s="269"/>
      <c r="AS33" s="658"/>
      <c r="AT33" s="658"/>
      <c r="AU33" s="658"/>
      <c r="AV33" s="658"/>
      <c r="AW33" s="658"/>
      <c r="AX33" s="658"/>
      <c r="AY33" s="658"/>
      <c r="AZ33" s="658"/>
      <c r="BA33" s="658"/>
      <c r="BB33" s="266"/>
      <c r="BC33" s="266"/>
      <c r="BD33" s="266"/>
    </row>
    <row r="34" spans="1:56" s="219" customFormat="1" ht="21.95" customHeight="1" x14ac:dyDescent="0.2">
      <c r="A34" s="661"/>
      <c r="B34" s="269"/>
      <c r="C34" s="269"/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662"/>
      <c r="T34" s="662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658"/>
      <c r="AQ34" s="658"/>
      <c r="AR34" s="658"/>
      <c r="AS34" s="269"/>
      <c r="AT34" s="658"/>
      <c r="AU34" s="658"/>
      <c r="AV34" s="658"/>
      <c r="AW34" s="658"/>
      <c r="AX34" s="658"/>
      <c r="AY34" s="658"/>
      <c r="AZ34" s="658"/>
      <c r="BA34" s="658"/>
      <c r="BB34" s="266"/>
      <c r="BC34" s="266"/>
      <c r="BD34" s="266"/>
    </row>
    <row r="35" spans="1:56" s="219" customFormat="1" ht="21.95" customHeight="1" x14ac:dyDescent="0.2">
      <c r="A35" s="661"/>
      <c r="B35" s="269"/>
      <c r="C35" s="269"/>
      <c r="D35" s="269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662"/>
      <c r="T35" s="662"/>
      <c r="U35" s="271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658"/>
      <c r="AQ35" s="658"/>
      <c r="AR35" s="658"/>
      <c r="AS35" s="269"/>
      <c r="AT35" s="658"/>
      <c r="AU35" s="658"/>
      <c r="AV35" s="658"/>
      <c r="AW35" s="658"/>
      <c r="AX35" s="658"/>
      <c r="AY35" s="658"/>
      <c r="AZ35" s="658"/>
      <c r="BA35" s="658"/>
      <c r="BB35" s="266"/>
      <c r="BC35" s="266"/>
      <c r="BD35" s="266"/>
    </row>
    <row r="36" spans="1:56" s="219" customFormat="1" ht="21.95" customHeight="1" x14ac:dyDescent="0.2">
      <c r="A36" s="661"/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70"/>
      <c r="T36" s="662"/>
      <c r="U36" s="269"/>
      <c r="V36" s="269"/>
      <c r="W36" s="273"/>
      <c r="X36" s="269"/>
      <c r="Y36" s="269"/>
      <c r="Z36" s="269"/>
      <c r="AA36" s="269"/>
      <c r="AB36" s="269"/>
      <c r="AC36" s="658"/>
      <c r="AD36" s="658"/>
      <c r="AE36" s="658"/>
      <c r="AF36" s="658"/>
      <c r="AG36" s="658"/>
      <c r="AH36" s="269"/>
      <c r="AI36" s="269"/>
      <c r="AJ36" s="269"/>
      <c r="AK36" s="269"/>
      <c r="AL36" s="269"/>
      <c r="AM36" s="269"/>
      <c r="AN36" s="269"/>
      <c r="AO36" s="269"/>
      <c r="AP36" s="658"/>
      <c r="AQ36" s="269"/>
      <c r="AR36" s="656"/>
      <c r="AS36" s="656"/>
      <c r="AT36" s="268"/>
      <c r="AU36" s="268"/>
      <c r="AV36" s="268"/>
      <c r="AW36" s="267"/>
      <c r="AX36" s="267"/>
      <c r="AY36" s="267"/>
      <c r="AZ36" s="267"/>
      <c r="BA36" s="267"/>
      <c r="BB36" s="266"/>
      <c r="BC36" s="266"/>
      <c r="BD36" s="266"/>
    </row>
    <row r="37" spans="1:56" s="219" customFormat="1" ht="21.95" customHeight="1" x14ac:dyDescent="0.2">
      <c r="A37" s="661"/>
      <c r="B37" s="26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  <c r="N37" s="269"/>
      <c r="O37" s="269"/>
      <c r="P37" s="269"/>
      <c r="Q37" s="272"/>
      <c r="R37" s="271"/>
      <c r="S37" s="270"/>
      <c r="T37" s="662"/>
      <c r="U37" s="269"/>
      <c r="V37" s="269"/>
      <c r="W37" s="269"/>
      <c r="X37" s="269"/>
      <c r="Y37" s="269"/>
      <c r="Z37" s="269"/>
      <c r="AA37" s="269"/>
      <c r="AB37" s="269"/>
      <c r="AC37" s="658"/>
      <c r="AD37" s="658"/>
      <c r="AE37" s="658"/>
      <c r="AF37" s="658"/>
      <c r="AG37" s="658"/>
      <c r="AH37" s="269"/>
      <c r="AI37" s="269"/>
      <c r="AJ37" s="269"/>
      <c r="AK37" s="269"/>
      <c r="AL37" s="269"/>
      <c r="AM37" s="269"/>
      <c r="AN37" s="269"/>
      <c r="AO37" s="269"/>
      <c r="AP37" s="658"/>
      <c r="AQ37" s="269"/>
      <c r="AR37" s="656"/>
      <c r="AS37" s="656"/>
      <c r="AT37" s="268"/>
      <c r="AU37" s="268"/>
      <c r="AV37" s="268"/>
      <c r="AW37" s="267"/>
      <c r="AX37" s="267"/>
      <c r="AY37" s="267"/>
      <c r="AZ37" s="267"/>
      <c r="BA37" s="267"/>
      <c r="BB37" s="266"/>
      <c r="BC37" s="266"/>
      <c r="BD37" s="266"/>
    </row>
    <row r="38" spans="1:56" ht="12.75" customHeight="1" x14ac:dyDescent="0.2">
      <c r="A38" s="265"/>
      <c r="B38" s="265"/>
      <c r="C38" s="265"/>
      <c r="D38" s="265"/>
      <c r="E38" s="265"/>
      <c r="F38" s="265"/>
      <c r="G38" s="265"/>
      <c r="H38" s="265"/>
      <c r="I38" s="265"/>
      <c r="J38" s="265"/>
      <c r="K38" s="262"/>
      <c r="L38" s="262"/>
      <c r="M38" s="262"/>
      <c r="N38" s="262"/>
      <c r="O38" s="264"/>
      <c r="P38" s="264"/>
      <c r="Q38" s="264"/>
      <c r="R38" s="264"/>
      <c r="S38" s="262"/>
      <c r="T38" s="262"/>
      <c r="U38" s="262"/>
      <c r="V38" s="262"/>
      <c r="W38" s="263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62"/>
      <c r="AJ38" s="262"/>
      <c r="AK38" s="262"/>
      <c r="AL38" s="262"/>
      <c r="AM38" s="262"/>
      <c r="AN38" s="262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3"/>
      <c r="BC38" s="3"/>
      <c r="BD38" s="3"/>
    </row>
    <row r="39" spans="1:56" ht="39.75" customHeight="1" x14ac:dyDescent="0.2">
      <c r="A39" s="3"/>
      <c r="B39" s="663"/>
      <c r="C39" s="663"/>
      <c r="D39" s="663"/>
      <c r="E39" s="261"/>
      <c r="F39" s="259"/>
      <c r="G39" s="663"/>
      <c r="H39" s="663"/>
      <c r="I39" s="663"/>
      <c r="J39" s="259"/>
      <c r="K39" s="259"/>
      <c r="L39" s="663"/>
      <c r="M39" s="663"/>
      <c r="N39" s="663"/>
      <c r="O39" s="260"/>
      <c r="P39" s="260"/>
      <c r="Q39" s="663"/>
      <c r="R39" s="663"/>
      <c r="S39" s="663"/>
      <c r="T39" s="259"/>
      <c r="U39" s="259"/>
      <c r="V39" s="663"/>
      <c r="W39" s="663"/>
      <c r="X39" s="663"/>
      <c r="Y39" s="259"/>
      <c r="Z39" s="259"/>
      <c r="AA39" s="663"/>
      <c r="AB39" s="663"/>
      <c r="AC39" s="66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spans="1:56" x14ac:dyDescent="0.2">
      <c r="A40" s="3"/>
      <c r="B40" s="664"/>
      <c r="C40" s="664"/>
      <c r="D40" s="664"/>
      <c r="E40" s="3"/>
      <c r="F40" s="3"/>
      <c r="G40" s="664"/>
      <c r="H40" s="664"/>
      <c r="I40" s="664"/>
      <c r="J40" s="3"/>
      <c r="K40" s="3"/>
      <c r="L40" s="664"/>
      <c r="M40" s="664"/>
      <c r="N40" s="664"/>
      <c r="O40" s="258"/>
      <c r="P40" s="258"/>
      <c r="Q40" s="664"/>
      <c r="R40" s="664"/>
      <c r="S40" s="664"/>
      <c r="T40" s="3"/>
      <c r="U40" s="3"/>
      <c r="V40" s="664"/>
      <c r="W40" s="664"/>
      <c r="X40" s="664"/>
      <c r="Y40" s="3"/>
      <c r="Z40" s="3"/>
      <c r="AA40" s="664"/>
      <c r="AB40" s="664"/>
      <c r="AC40" s="664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spans="1:56" x14ac:dyDescent="0.2">
      <c r="A41" s="3"/>
      <c r="B41" s="664"/>
      <c r="C41" s="664"/>
      <c r="D41" s="664"/>
      <c r="E41" s="3"/>
      <c r="F41" s="3"/>
      <c r="G41" s="664"/>
      <c r="H41" s="664"/>
      <c r="I41" s="664"/>
      <c r="J41" s="3"/>
      <c r="K41" s="3"/>
      <c r="L41" s="664"/>
      <c r="M41" s="664"/>
      <c r="N41" s="664"/>
      <c r="O41" s="258"/>
      <c r="P41" s="258"/>
      <c r="Q41" s="664"/>
      <c r="R41" s="664"/>
      <c r="S41" s="664"/>
      <c r="T41" s="3"/>
      <c r="U41" s="3"/>
      <c r="V41" s="664"/>
      <c r="W41" s="664"/>
      <c r="X41" s="664"/>
      <c r="Y41" s="3"/>
      <c r="Z41" s="3"/>
      <c r="AA41" s="664"/>
      <c r="AB41" s="664"/>
      <c r="AC41" s="664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</row>
    <row r="42" spans="1:5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258"/>
      <c r="P42" s="258"/>
      <c r="Q42" s="258"/>
      <c r="R42" s="258"/>
      <c r="S42" s="3"/>
      <c r="T42" s="3"/>
      <c r="U42" s="3"/>
      <c r="V42" s="3"/>
      <c r="W42" s="257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</row>
    <row r="43" spans="1:5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258"/>
      <c r="P43" s="258"/>
      <c r="Q43" s="258"/>
      <c r="R43" s="258"/>
      <c r="S43" s="3"/>
      <c r="T43" s="3"/>
      <c r="U43" s="3"/>
      <c r="V43" s="3"/>
      <c r="W43" s="257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</row>
    <row r="44" spans="1:5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258"/>
      <c r="P44" s="258"/>
      <c r="Q44" s="258"/>
      <c r="R44" s="258"/>
      <c r="S44" s="3"/>
      <c r="T44" s="3"/>
      <c r="U44" s="3"/>
      <c r="V44" s="3"/>
      <c r="W44" s="257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</row>
  </sheetData>
  <mergeCells count="137">
    <mergeCell ref="AZ34:AZ35"/>
    <mergeCell ref="AX34:AX35"/>
    <mergeCell ref="AY34:AY35"/>
    <mergeCell ref="AW32:AW33"/>
    <mergeCell ref="AX32:AX33"/>
    <mergeCell ref="AY32:AY33"/>
    <mergeCell ref="AZ32:AZ33"/>
    <mergeCell ref="AT32:AT33"/>
    <mergeCell ref="N18:BA18"/>
    <mergeCell ref="BA34:BA35"/>
    <mergeCell ref="AW34:AW35"/>
    <mergeCell ref="AX30:AX31"/>
    <mergeCell ref="AR28:AR29"/>
    <mergeCell ref="AT26:AV26"/>
    <mergeCell ref="AT28:AT29"/>
    <mergeCell ref="AU28:AU29"/>
    <mergeCell ref="AV28:AV29"/>
    <mergeCell ref="AL28:AL29"/>
    <mergeCell ref="AM28:AM29"/>
    <mergeCell ref="AO28:AO29"/>
    <mergeCell ref="AN28:AN29"/>
    <mergeCell ref="AP28:AP29"/>
    <mergeCell ref="N28:N29"/>
    <mergeCell ref="P28:P29"/>
    <mergeCell ref="AS36:AS37"/>
    <mergeCell ref="AP34:AP35"/>
    <mergeCell ref="AQ34:AQ35"/>
    <mergeCell ref="AP32:AP33"/>
    <mergeCell ref="V40:X41"/>
    <mergeCell ref="AU32:AU33"/>
    <mergeCell ref="AT34:AT35"/>
    <mergeCell ref="AV32:AV33"/>
    <mergeCell ref="AU34:AU35"/>
    <mergeCell ref="AV34:AV35"/>
    <mergeCell ref="AQ32:AQ33"/>
    <mergeCell ref="AR34:AR35"/>
    <mergeCell ref="AP36:AP37"/>
    <mergeCell ref="AD36:AD37"/>
    <mergeCell ref="AE36:AE37"/>
    <mergeCell ref="AF36:AF37"/>
    <mergeCell ref="Q40:S41"/>
    <mergeCell ref="A1:BA1"/>
    <mergeCell ref="A2:BA2"/>
    <mergeCell ref="AS6:BA6"/>
    <mergeCell ref="AM8:BA8"/>
    <mergeCell ref="AP7:BA7"/>
    <mergeCell ref="A6:L6"/>
    <mergeCell ref="A7:Q7"/>
    <mergeCell ref="A8:M8"/>
    <mergeCell ref="B39:D39"/>
    <mergeCell ref="B40:D41"/>
    <mergeCell ref="G40:I41"/>
    <mergeCell ref="G39:I39"/>
    <mergeCell ref="L39:N39"/>
    <mergeCell ref="AC36:AC37"/>
    <mergeCell ref="V39:X39"/>
    <mergeCell ref="AA39:AC39"/>
    <mergeCell ref="AA40:AC41"/>
    <mergeCell ref="L40:N41"/>
    <mergeCell ref="S34:S35"/>
    <mergeCell ref="T34:T35"/>
    <mergeCell ref="AR36:AR37"/>
    <mergeCell ref="AS30:AS31"/>
    <mergeCell ref="AS32:AS33"/>
    <mergeCell ref="A34:A35"/>
    <mergeCell ref="A36:A37"/>
    <mergeCell ref="S30:S31"/>
    <mergeCell ref="A30:A31"/>
    <mergeCell ref="A32:A33"/>
    <mergeCell ref="T36:T37"/>
    <mergeCell ref="AR30:AR31"/>
    <mergeCell ref="AG36:AG37"/>
    <mergeCell ref="Q39:S39"/>
    <mergeCell ref="AQ30:AQ31"/>
    <mergeCell ref="T30:T31"/>
    <mergeCell ref="S32:S33"/>
    <mergeCell ref="T32:T33"/>
    <mergeCell ref="AN32:AN33"/>
    <mergeCell ref="AO32:AO33"/>
    <mergeCell ref="AP30:AP31"/>
    <mergeCell ref="AM9:BA9"/>
    <mergeCell ref="A3:BA3"/>
    <mergeCell ref="AU30:AU31"/>
    <mergeCell ref="BA32:BA33"/>
    <mergeCell ref="AW30:AW31"/>
    <mergeCell ref="AY30:AY31"/>
    <mergeCell ref="AZ30:AZ31"/>
    <mergeCell ref="BA30:BA31"/>
    <mergeCell ref="AV30:AV31"/>
    <mergeCell ref="P26:R26"/>
    <mergeCell ref="AP26:AR26"/>
    <mergeCell ref="A10:BA10"/>
    <mergeCell ref="A12:BA12"/>
    <mergeCell ref="A13:BA13"/>
    <mergeCell ref="AQ28:AQ29"/>
    <mergeCell ref="A14:BA14"/>
    <mergeCell ref="N17:BA17"/>
    <mergeCell ref="B26:E26"/>
    <mergeCell ref="K26:N26"/>
    <mergeCell ref="H28:H29"/>
    <mergeCell ref="L28:L29"/>
    <mergeCell ref="M28:M29"/>
    <mergeCell ref="B28:B29"/>
    <mergeCell ref="C28:C29"/>
    <mergeCell ref="Q28:Q29"/>
    <mergeCell ref="R28:R29"/>
    <mergeCell ref="Y28:Y29"/>
    <mergeCell ref="A26:A29"/>
    <mergeCell ref="AX26:BA26"/>
    <mergeCell ref="AX28:AX29"/>
    <mergeCell ref="AY28:AY29"/>
    <mergeCell ref="AZ28:AZ29"/>
    <mergeCell ref="BA28:BA29"/>
    <mergeCell ref="AK26:AN26"/>
    <mergeCell ref="AK28:AK29"/>
    <mergeCell ref="G26:I26"/>
    <mergeCell ref="AG28:AG29"/>
    <mergeCell ref="D28:D29"/>
    <mergeCell ref="T26:V26"/>
    <mergeCell ref="T28:T29"/>
    <mergeCell ref="U28:U29"/>
    <mergeCell ref="V28:V29"/>
    <mergeCell ref="I28:I29"/>
    <mergeCell ref="E28:E29"/>
    <mergeCell ref="G28:G29"/>
    <mergeCell ref="K28:K29"/>
    <mergeCell ref="Z28:Z29"/>
    <mergeCell ref="AB28:AB29"/>
    <mergeCell ref="AD28:AD29"/>
    <mergeCell ref="AG26:AI26"/>
    <mergeCell ref="AH28:AH29"/>
    <mergeCell ref="AI28:AI29"/>
    <mergeCell ref="AC28:AC29"/>
    <mergeCell ref="AE28:AE29"/>
    <mergeCell ref="AB26:AE26"/>
    <mergeCell ref="X26:Z26"/>
    <mergeCell ref="X28:X29"/>
  </mergeCells>
  <printOptions horizontalCentered="1" verticalCentered="1"/>
  <pageMargins left="0.35433070866141736" right="0.35433070866141736" top="0.39370078740157483" bottom="0.39370078740157483" header="0" footer="0"/>
  <pageSetup paperSize="9" scale="7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Титульный лист</vt:lpstr>
      <vt:lpstr>1. График учебного процесса</vt:lpstr>
      <vt:lpstr>2. Сводные данные</vt:lpstr>
      <vt:lpstr>3. Учебный план</vt:lpstr>
      <vt:lpstr>4. Практика</vt:lpstr>
      <vt:lpstr>5. Кабинеты</vt:lpstr>
      <vt:lpstr>КУГ 1 курс</vt:lpstr>
      <vt:lpstr>КУГ расписание</vt:lpstr>
      <vt:lpstr>Титульный КУГ</vt:lpstr>
      <vt:lpstr>'1. График учебного процесса'!Область_печати</vt:lpstr>
      <vt:lpstr>'2. Сводные данные'!Область_печати</vt:lpstr>
      <vt:lpstr>'Титульный лист'!Область_печати</vt:lpstr>
    </vt:vector>
  </TitlesOfParts>
  <Company>GSK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Инна Владимировна</cp:lastModifiedBy>
  <cp:lastPrinted>2021-06-05T06:35:57Z</cp:lastPrinted>
  <dcterms:created xsi:type="dcterms:W3CDTF">2000-09-22T08:18:45Z</dcterms:created>
  <dcterms:modified xsi:type="dcterms:W3CDTF">2026-06-15T08:07:48Z</dcterms:modified>
</cp:coreProperties>
</file>